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lAAZ7h1Q9tZG4i9BC7WJ5VodkdM1XRuvPJT2yTSXt1QRUvOo8sX5vOy5sQzcIBZ+BXrRS2g5cqKWKkbrmpJV9w==" workbookSaltValue="HTP8L9PqM9RMNo/eFwX5Og==" workbookSpinCount="100000" lockStructure="1"/>
  <bookViews>
    <workbookView xWindow="0" yWindow="240" windowWidth="20730" windowHeight="11520"/>
  </bookViews>
  <sheets>
    <sheet name="Лист1" sheetId="1" r:id="rId1"/>
  </sheets>
  <definedNames>
    <definedName name="_xlnm._FilterDatabase" localSheetId="0" hidden="1">Лист1!$A$5:$H$372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8" i="1" l="1"/>
  <c r="A183" i="1" l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H134" i="1" l="1"/>
  <c r="E37" i="1" l="1"/>
  <c r="E31" i="1" l="1"/>
  <c r="F31" i="1"/>
  <c r="G183" i="1" l="1"/>
  <c r="H145" i="1" l="1"/>
  <c r="H146" i="1"/>
  <c r="H352" i="1"/>
  <c r="H336" i="1"/>
  <c r="H337" i="1"/>
  <c r="H265" i="1"/>
  <c r="H266" i="1"/>
  <c r="H213" i="1"/>
  <c r="H198" i="1"/>
  <c r="H174" i="1"/>
  <c r="H90" i="1"/>
  <c r="H114" i="1"/>
  <c r="F12" i="1" l="1"/>
  <c r="E12" i="1"/>
  <c r="H356" i="1" l="1"/>
  <c r="H321" i="1"/>
  <c r="F287" i="1"/>
  <c r="E287" i="1"/>
  <c r="H278" i="1"/>
  <c r="F248" i="1"/>
  <c r="E248" i="1"/>
  <c r="E237" i="1"/>
  <c r="H234" i="1"/>
  <c r="H235" i="1"/>
  <c r="H211" i="1"/>
  <c r="F188" i="1"/>
  <c r="E188" i="1"/>
  <c r="H185" i="1"/>
  <c r="H186" i="1"/>
  <c r="H187" i="1"/>
  <c r="H143" i="1" l="1"/>
  <c r="H137" i="1"/>
  <c r="H138" i="1"/>
  <c r="H139" i="1"/>
  <c r="H127" i="1"/>
  <c r="H125" i="1"/>
  <c r="H126" i="1"/>
  <c r="A109" i="1"/>
  <c r="H119" i="1"/>
  <c r="H120" i="1"/>
  <c r="H118" i="1"/>
  <c r="H112" i="1"/>
  <c r="F102" i="1"/>
  <c r="E102" i="1"/>
  <c r="E88" i="1"/>
  <c r="A110" i="1" l="1"/>
  <c r="G109" i="1"/>
  <c r="H9" i="1"/>
  <c r="A111" i="1" l="1"/>
  <c r="G110" i="1"/>
  <c r="E224" i="1"/>
  <c r="F224" i="1"/>
  <c r="F88" i="1"/>
  <c r="E42" i="1"/>
  <c r="E16" i="1"/>
  <c r="A112" i="1" l="1"/>
  <c r="G111" i="1"/>
  <c r="A8" i="1"/>
  <c r="G8" i="1" s="1"/>
  <c r="A113" i="1" l="1"/>
  <c r="A114" i="1" s="1"/>
  <c r="A115" i="1" s="1"/>
  <c r="G112" i="1"/>
  <c r="A9" i="1"/>
  <c r="G9" i="1" s="1"/>
  <c r="F81" i="1"/>
  <c r="A10" i="1" l="1"/>
  <c r="A11" i="1" s="1"/>
  <c r="G11" i="1" s="1"/>
  <c r="G113" i="1"/>
  <c r="H250" i="1"/>
  <c r="F251" i="1"/>
  <c r="E251" i="1"/>
  <c r="F200" i="1"/>
  <c r="F203" i="1"/>
  <c r="E78" i="1"/>
  <c r="F45" i="1"/>
  <c r="E45" i="1"/>
  <c r="F42" i="1"/>
  <c r="H8" i="1"/>
  <c r="H10" i="1"/>
  <c r="H11" i="1"/>
  <c r="H13" i="1"/>
  <c r="H14" i="1"/>
  <c r="H15" i="1"/>
  <c r="H17" i="1"/>
  <c r="H18" i="1"/>
  <c r="H19" i="1"/>
  <c r="H21" i="1"/>
  <c r="H22" i="1"/>
  <c r="H25" i="1"/>
  <c r="H26" i="1"/>
  <c r="H27" i="1"/>
  <c r="H28" i="1"/>
  <c r="H29" i="1"/>
  <c r="H30" i="1"/>
  <c r="H32" i="1"/>
  <c r="H33" i="1"/>
  <c r="H34" i="1"/>
  <c r="H35" i="1"/>
  <c r="H36" i="1"/>
  <c r="H38" i="1"/>
  <c r="H39" i="1"/>
  <c r="H40" i="1"/>
  <c r="H41" i="1"/>
  <c r="H43" i="1"/>
  <c r="H44" i="1"/>
  <c r="H46" i="1"/>
  <c r="H47" i="1"/>
  <c r="H49" i="1"/>
  <c r="H50" i="1"/>
  <c r="H52" i="1"/>
  <c r="H55" i="1"/>
  <c r="H56" i="1"/>
  <c r="H57" i="1"/>
  <c r="H58" i="1"/>
  <c r="H60" i="1"/>
  <c r="H61" i="1"/>
  <c r="H63" i="1"/>
  <c r="H64" i="1"/>
  <c r="H66" i="1"/>
  <c r="H67" i="1"/>
  <c r="H69" i="1"/>
  <c r="H70" i="1"/>
  <c r="H72" i="1"/>
  <c r="H73" i="1"/>
  <c r="H75" i="1"/>
  <c r="H76" i="1"/>
  <c r="H77" i="1"/>
  <c r="H79" i="1"/>
  <c r="H80" i="1"/>
  <c r="H84" i="1"/>
  <c r="H85" i="1"/>
  <c r="H86" i="1"/>
  <c r="H87" i="1"/>
  <c r="H89" i="1"/>
  <c r="H91" i="1"/>
  <c r="H93" i="1"/>
  <c r="H94" i="1"/>
  <c r="H96" i="1"/>
  <c r="H97" i="1"/>
  <c r="H99" i="1"/>
  <c r="H100" i="1"/>
  <c r="H101" i="1"/>
  <c r="H103" i="1"/>
  <c r="H104" i="1"/>
  <c r="H105" i="1"/>
  <c r="H110" i="1"/>
  <c r="H111" i="1"/>
  <c r="H113" i="1"/>
  <c r="H115" i="1"/>
  <c r="H123" i="1"/>
  <c r="H124" i="1"/>
  <c r="H128" i="1"/>
  <c r="H129" i="1"/>
  <c r="H130" i="1"/>
  <c r="H132" i="1"/>
  <c r="H133" i="1"/>
  <c r="H135" i="1"/>
  <c r="H142" i="1"/>
  <c r="H144" i="1"/>
  <c r="H148" i="1"/>
  <c r="H149" i="1"/>
  <c r="H151" i="1"/>
  <c r="H152" i="1"/>
  <c r="H153" i="1"/>
  <c r="H155" i="1"/>
  <c r="H156" i="1"/>
  <c r="H157" i="1"/>
  <c r="H159" i="1"/>
  <c r="H160" i="1"/>
  <c r="H162" i="1"/>
  <c r="H163" i="1"/>
  <c r="H164" i="1"/>
  <c r="H166" i="1"/>
  <c r="H167" i="1"/>
  <c r="H169" i="1"/>
  <c r="H170" i="1"/>
  <c r="H172" i="1"/>
  <c r="H173" i="1"/>
  <c r="H175" i="1"/>
  <c r="H177" i="1"/>
  <c r="H178" i="1"/>
  <c r="H179" i="1"/>
  <c r="H183" i="1"/>
  <c r="H184" i="1"/>
  <c r="H188" i="1"/>
  <c r="H189" i="1"/>
  <c r="H190" i="1"/>
  <c r="H191" i="1"/>
  <c r="H193" i="1"/>
  <c r="H194" i="1"/>
  <c r="H195" i="1"/>
  <c r="H197" i="1"/>
  <c r="H199" i="1"/>
  <c r="H201" i="1"/>
  <c r="H202" i="1"/>
  <c r="H204" i="1"/>
  <c r="H205" i="1"/>
  <c r="H207" i="1"/>
  <c r="H208" i="1"/>
  <c r="H210" i="1"/>
  <c r="H212" i="1"/>
  <c r="H214" i="1"/>
  <c r="H216" i="1"/>
  <c r="H217" i="1"/>
  <c r="H218" i="1"/>
  <c r="H219" i="1"/>
  <c r="H220" i="1"/>
  <c r="H222" i="1"/>
  <c r="H223" i="1"/>
  <c r="H225" i="1"/>
  <c r="H226" i="1"/>
  <c r="H229" i="1"/>
  <c r="H230" i="1"/>
  <c r="H231" i="1"/>
  <c r="H233" i="1"/>
  <c r="H236" i="1"/>
  <c r="H238" i="1"/>
  <c r="H239" i="1"/>
  <c r="H241" i="1"/>
  <c r="H242" i="1"/>
  <c r="H243" i="1"/>
  <c r="H245" i="1"/>
  <c r="H246" i="1"/>
  <c r="H247" i="1"/>
  <c r="H249" i="1"/>
  <c r="H252" i="1"/>
  <c r="H253" i="1"/>
  <c r="H254" i="1"/>
  <c r="H256" i="1"/>
  <c r="H257" i="1"/>
  <c r="H259" i="1"/>
  <c r="H260" i="1"/>
  <c r="H261" i="1"/>
  <c r="H263" i="1"/>
  <c r="H264" i="1"/>
  <c r="H268" i="1"/>
  <c r="H269" i="1"/>
  <c r="H270" i="1"/>
  <c r="H271" i="1"/>
  <c r="H273" i="1"/>
  <c r="H277" i="1"/>
  <c r="H279" i="1"/>
  <c r="H281" i="1"/>
  <c r="H282" i="1"/>
  <c r="H283" i="1"/>
  <c r="H284" i="1"/>
  <c r="H285" i="1"/>
  <c r="H286" i="1"/>
  <c r="H288" i="1"/>
  <c r="H289" i="1"/>
  <c r="H290" i="1"/>
  <c r="H292" i="1"/>
  <c r="H293" i="1"/>
  <c r="H295" i="1"/>
  <c r="H296" i="1"/>
  <c r="H298" i="1"/>
  <c r="H299" i="1"/>
  <c r="H300" i="1"/>
  <c r="H302" i="1"/>
  <c r="H303" i="1"/>
  <c r="H304" i="1"/>
  <c r="H305" i="1"/>
  <c r="H307" i="1"/>
  <c r="H308" i="1"/>
  <c r="H310" i="1"/>
  <c r="H311" i="1"/>
  <c r="H312" i="1"/>
  <c r="H314" i="1"/>
  <c r="H315" i="1"/>
  <c r="H317" i="1"/>
  <c r="H320" i="1"/>
  <c r="H322" i="1"/>
  <c r="H324" i="1"/>
  <c r="H325" i="1"/>
  <c r="H326" i="1"/>
  <c r="H328" i="1"/>
  <c r="H329" i="1"/>
  <c r="H330" i="1"/>
  <c r="H331" i="1"/>
  <c r="H332" i="1"/>
  <c r="H334" i="1"/>
  <c r="H335" i="1"/>
  <c r="H338" i="1"/>
  <c r="H340" i="1"/>
  <c r="H341" i="1"/>
  <c r="H342" i="1"/>
  <c r="H344" i="1"/>
  <c r="H345" i="1"/>
  <c r="H347" i="1"/>
  <c r="H348" i="1"/>
  <c r="H350" i="1"/>
  <c r="H351" i="1"/>
  <c r="H353" i="1"/>
  <c r="H355" i="1"/>
  <c r="H357" i="1"/>
  <c r="H359" i="1"/>
  <c r="H360" i="1"/>
  <c r="H362" i="1"/>
  <c r="H363" i="1"/>
  <c r="H364" i="1"/>
  <c r="H366" i="1"/>
  <c r="H367" i="1"/>
  <c r="H369" i="1"/>
  <c r="F16" i="1"/>
  <c r="F368" i="1"/>
  <c r="E368" i="1"/>
  <c r="F365" i="1"/>
  <c r="E365" i="1"/>
  <c r="F361" i="1"/>
  <c r="E361" i="1"/>
  <c r="F358" i="1"/>
  <c r="E358" i="1"/>
  <c r="F354" i="1"/>
  <c r="E354" i="1"/>
  <c r="F349" i="1"/>
  <c r="E349" i="1"/>
  <c r="F346" i="1"/>
  <c r="E346" i="1"/>
  <c r="F343" i="1"/>
  <c r="E343" i="1"/>
  <c r="F339" i="1"/>
  <c r="E339" i="1"/>
  <c r="F333" i="1"/>
  <c r="E333" i="1"/>
  <c r="F327" i="1"/>
  <c r="E327" i="1"/>
  <c r="F323" i="1"/>
  <c r="E323" i="1"/>
  <c r="F316" i="1"/>
  <c r="E316" i="1"/>
  <c r="F313" i="1"/>
  <c r="E313" i="1"/>
  <c r="F309" i="1"/>
  <c r="E309" i="1"/>
  <c r="F306" i="1"/>
  <c r="E306" i="1"/>
  <c r="F301" i="1"/>
  <c r="E301" i="1"/>
  <c r="F297" i="1"/>
  <c r="E297" i="1"/>
  <c r="F294" i="1"/>
  <c r="E294" i="1"/>
  <c r="F291" i="1"/>
  <c r="E291" i="1"/>
  <c r="F280" i="1"/>
  <c r="E280" i="1"/>
  <c r="F272" i="1"/>
  <c r="E272" i="1"/>
  <c r="F267" i="1"/>
  <c r="E267" i="1"/>
  <c r="F262" i="1"/>
  <c r="E262" i="1"/>
  <c r="F258" i="1"/>
  <c r="E258" i="1"/>
  <c r="F255" i="1"/>
  <c r="E255" i="1"/>
  <c r="F244" i="1"/>
  <c r="E244" i="1"/>
  <c r="F240" i="1"/>
  <c r="E240" i="1"/>
  <c r="F237" i="1"/>
  <c r="F232" i="1"/>
  <c r="E232" i="1"/>
  <c r="F221" i="1"/>
  <c r="E221" i="1"/>
  <c r="F215" i="1"/>
  <c r="E215" i="1"/>
  <c r="F209" i="1"/>
  <c r="E209" i="1"/>
  <c r="F206" i="1"/>
  <c r="E206" i="1"/>
  <c r="E203" i="1"/>
  <c r="E200" i="1"/>
  <c r="F196" i="1"/>
  <c r="E196" i="1"/>
  <c r="F192" i="1"/>
  <c r="E192" i="1"/>
  <c r="F180" i="1"/>
  <c r="E180" i="1"/>
  <c r="F176" i="1"/>
  <c r="E176" i="1"/>
  <c r="F171" i="1"/>
  <c r="E171" i="1"/>
  <c r="F168" i="1"/>
  <c r="E168" i="1"/>
  <c r="F165" i="1"/>
  <c r="E165" i="1"/>
  <c r="F161" i="1"/>
  <c r="E161" i="1"/>
  <c r="F158" i="1"/>
  <c r="E158" i="1"/>
  <c r="F154" i="1"/>
  <c r="E154" i="1"/>
  <c r="F150" i="1"/>
  <c r="E150" i="1"/>
  <c r="F147" i="1"/>
  <c r="E147" i="1"/>
  <c r="F136" i="1"/>
  <c r="E136" i="1"/>
  <c r="F131" i="1"/>
  <c r="F140" i="1" s="1"/>
  <c r="E131" i="1"/>
  <c r="E140" i="1" s="1"/>
  <c r="F116" i="1"/>
  <c r="F121" i="1" s="1"/>
  <c r="E116" i="1"/>
  <c r="E121" i="1" s="1"/>
  <c r="F98" i="1"/>
  <c r="E98" i="1"/>
  <c r="F95" i="1"/>
  <c r="E95" i="1"/>
  <c r="F92" i="1"/>
  <c r="E92" i="1"/>
  <c r="E81" i="1"/>
  <c r="F78" i="1"/>
  <c r="F74" i="1"/>
  <c r="E74" i="1"/>
  <c r="F71" i="1"/>
  <c r="E71" i="1"/>
  <c r="F68" i="1"/>
  <c r="E68" i="1"/>
  <c r="F65" i="1"/>
  <c r="E65" i="1"/>
  <c r="E62" i="1"/>
  <c r="F59" i="1"/>
  <c r="E59" i="1"/>
  <c r="E51" i="1"/>
  <c r="E48" i="1"/>
  <c r="F51" i="1"/>
  <c r="F48" i="1"/>
  <c r="F37" i="1"/>
  <c r="F20" i="1"/>
  <c r="E20" i="1"/>
  <c r="G277" i="1"/>
  <c r="A229" i="1"/>
  <c r="G229" i="1" s="1"/>
  <c r="A142" i="1"/>
  <c r="A84" i="1"/>
  <c r="G84" i="1" s="1"/>
  <c r="A55" i="1"/>
  <c r="G55" i="1" s="1"/>
  <c r="G10" i="1" l="1"/>
  <c r="H121" i="1"/>
  <c r="E181" i="1"/>
  <c r="F318" i="1"/>
  <c r="E53" i="1"/>
  <c r="A143" i="1"/>
  <c r="G143" i="1" s="1"/>
  <c r="G142" i="1"/>
  <c r="F106" i="1"/>
  <c r="E318" i="1"/>
  <c r="E106" i="1"/>
  <c r="F370" i="1"/>
  <c r="F181" i="1"/>
  <c r="F227" i="1"/>
  <c r="E370" i="1"/>
  <c r="F274" i="1"/>
  <c r="G278" i="1"/>
  <c r="E274" i="1"/>
  <c r="E227" i="1"/>
  <c r="F53" i="1"/>
  <c r="E82" i="1"/>
  <c r="E23" i="1"/>
  <c r="F82" i="1"/>
  <c r="F23" i="1"/>
  <c r="H339" i="1"/>
  <c r="H255" i="1"/>
  <c r="H203" i="1"/>
  <c r="H45" i="1"/>
  <c r="H354" i="1"/>
  <c r="H346" i="1"/>
  <c r="H327" i="1"/>
  <c r="H309" i="1"/>
  <c r="H301" i="1"/>
  <c r="H291" i="1"/>
  <c r="H237" i="1"/>
  <c r="A230" i="1"/>
  <c r="G230" i="1" s="1"/>
  <c r="H206" i="1"/>
  <c r="H180" i="1"/>
  <c r="H165" i="1"/>
  <c r="H131" i="1"/>
  <c r="A85" i="1"/>
  <c r="G85" i="1" s="1"/>
  <c r="A56" i="1"/>
  <c r="G56" i="1" s="1"/>
  <c r="H280" i="1"/>
  <c r="H297" i="1"/>
  <c r="H306" i="1"/>
  <c r="H313" i="1"/>
  <c r="H74" i="1"/>
  <c r="H361" i="1"/>
  <c r="H323" i="1"/>
  <c r="H333" i="1"/>
  <c r="H343" i="1"/>
  <c r="H349" i="1"/>
  <c r="H368" i="1"/>
  <c r="H358" i="1"/>
  <c r="H161" i="1"/>
  <c r="H168" i="1"/>
  <c r="H176" i="1"/>
  <c r="H192" i="1"/>
  <c r="H209" i="1"/>
  <c r="H221" i="1"/>
  <c r="H95" i="1"/>
  <c r="H116" i="1"/>
  <c r="H258" i="1"/>
  <c r="H81" i="1"/>
  <c r="H136" i="1"/>
  <c r="H272" i="1"/>
  <c r="H267" i="1"/>
  <c r="H262" i="1"/>
  <c r="H251" i="1"/>
  <c r="H248" i="1"/>
  <c r="H244" i="1"/>
  <c r="H240" i="1"/>
  <c r="H98" i="1"/>
  <c r="H365" i="1"/>
  <c r="H316" i="1"/>
  <c r="H294" i="1"/>
  <c r="H287" i="1"/>
  <c r="H232" i="1"/>
  <c r="H224" i="1"/>
  <c r="H215" i="1"/>
  <c r="H200" i="1"/>
  <c r="H196" i="1"/>
  <c r="H171" i="1"/>
  <c r="H158" i="1"/>
  <c r="H154" i="1"/>
  <c r="H150" i="1"/>
  <c r="H147" i="1"/>
  <c r="H117" i="1"/>
  <c r="H109" i="1"/>
  <c r="H92" i="1"/>
  <c r="H88" i="1"/>
  <c r="H78" i="1"/>
  <c r="H71" i="1"/>
  <c r="H68" i="1"/>
  <c r="H65" i="1"/>
  <c r="H62" i="1"/>
  <c r="H20" i="1"/>
  <c r="H16" i="1"/>
  <c r="H102" i="1"/>
  <c r="H59" i="1"/>
  <c r="H51" i="1"/>
  <c r="H48" i="1"/>
  <c r="H42" i="1"/>
  <c r="H37" i="1"/>
  <c r="H31" i="1"/>
  <c r="H12" i="1"/>
  <c r="G184" i="1"/>
  <c r="A144" i="1" l="1"/>
  <c r="A145" i="1" s="1"/>
  <c r="G145" i="1" s="1"/>
  <c r="G114" i="1"/>
  <c r="A279" i="1"/>
  <c r="G279" i="1" s="1"/>
  <c r="G185" i="1"/>
  <c r="A86" i="1"/>
  <c r="G86" i="1" s="1"/>
  <c r="H181" i="1"/>
  <c r="E371" i="1"/>
  <c r="E377" i="1" s="1"/>
  <c r="H318" i="1"/>
  <c r="H274" i="1"/>
  <c r="A231" i="1"/>
  <c r="G231" i="1" s="1"/>
  <c r="H227" i="1"/>
  <c r="A146" i="1"/>
  <c r="G146" i="1" s="1"/>
  <c r="E275" i="1"/>
  <c r="H140" i="1"/>
  <c r="H106" i="1"/>
  <c r="A57" i="1"/>
  <c r="G57" i="1" s="1"/>
  <c r="H23" i="1"/>
  <c r="H370" i="1"/>
  <c r="H82" i="1"/>
  <c r="F107" i="1"/>
  <c r="F375" i="1" s="1"/>
  <c r="H53" i="1"/>
  <c r="E107" i="1"/>
  <c r="F371" i="1"/>
  <c r="F275" i="1"/>
  <c r="G144" i="1" l="1"/>
  <c r="A280" i="1"/>
  <c r="G280" i="1" s="1"/>
  <c r="A116" i="1"/>
  <c r="A117" i="1" s="1"/>
  <c r="A118" i="1" s="1"/>
  <c r="A119" i="1" s="1"/>
  <c r="A120" i="1" s="1"/>
  <c r="G115" i="1"/>
  <c r="A87" i="1"/>
  <c r="G87" i="1" s="1"/>
  <c r="G186" i="1"/>
  <c r="E376" i="1"/>
  <c r="H371" i="1"/>
  <c r="H377" i="1" s="1"/>
  <c r="A232" i="1"/>
  <c r="G232" i="1" s="1"/>
  <c r="A147" i="1"/>
  <c r="H275" i="1"/>
  <c r="H376" i="1" s="1"/>
  <c r="A58" i="1"/>
  <c r="G58" i="1" s="1"/>
  <c r="H107" i="1"/>
  <c r="H375" i="1" s="1"/>
  <c r="E372" i="1"/>
  <c r="E375" i="1"/>
  <c r="A12" i="1"/>
  <c r="G12" i="1" s="1"/>
  <c r="F376" i="1"/>
  <c r="F372" i="1"/>
  <c r="F377" i="1"/>
  <c r="A281" i="1" l="1"/>
  <c r="G281" i="1" s="1"/>
  <c r="A148" i="1"/>
  <c r="G148" i="1" s="1"/>
  <c r="G147" i="1"/>
  <c r="G116" i="1"/>
  <c r="A88" i="1"/>
  <c r="G88" i="1" s="1"/>
  <c r="G187" i="1"/>
  <c r="A233" i="1"/>
  <c r="A59" i="1"/>
  <c r="G59" i="1" s="1"/>
  <c r="E378" i="1"/>
  <c r="F378" i="1"/>
  <c r="H372" i="1"/>
  <c r="A282" i="1"/>
  <c r="G282" i="1" s="1"/>
  <c r="A89" i="1"/>
  <c r="A13" i="1"/>
  <c r="G13" i="1" s="1"/>
  <c r="G89" i="1" l="1"/>
  <c r="A90" i="1"/>
  <c r="A234" i="1"/>
  <c r="G234" i="1" s="1"/>
  <c r="G233" i="1"/>
  <c r="G188" i="1"/>
  <c r="A60" i="1"/>
  <c r="G60" i="1" s="1"/>
  <c r="H378" i="1"/>
  <c r="A14" i="1"/>
  <c r="G14" i="1" s="1"/>
  <c r="A283" i="1"/>
  <c r="G283" i="1" s="1"/>
  <c r="A235" i="1" l="1"/>
  <c r="G235" i="1" s="1"/>
  <c r="A91" i="1"/>
  <c r="G90" i="1"/>
  <c r="G189" i="1"/>
  <c r="A149" i="1"/>
  <c r="G149" i="1" s="1"/>
  <c r="A61" i="1"/>
  <c r="G61" i="1" s="1"/>
  <c r="A15" i="1"/>
  <c r="G15" i="1" s="1"/>
  <c r="A284" i="1"/>
  <c r="G284" i="1" s="1"/>
  <c r="A236" i="1" l="1"/>
  <c r="G236" i="1" s="1"/>
  <c r="A237" i="1"/>
  <c r="G237" i="1" s="1"/>
  <c r="G91" i="1"/>
  <c r="A92" i="1"/>
  <c r="G92" i="1" s="1"/>
  <c r="G117" i="1"/>
  <c r="G190" i="1"/>
  <c r="A150" i="1"/>
  <c r="G150" i="1" s="1"/>
  <c r="A62" i="1"/>
  <c r="G62" i="1" s="1"/>
  <c r="A285" i="1"/>
  <c r="G285" i="1" s="1"/>
  <c r="A16" i="1"/>
  <c r="G16" i="1" s="1"/>
  <c r="A238" i="1" l="1"/>
  <c r="G238" i="1" s="1"/>
  <c r="A93" i="1"/>
  <c r="G93" i="1" s="1"/>
  <c r="G191" i="1"/>
  <c r="A239" i="1"/>
  <c r="G239" i="1" s="1"/>
  <c r="A151" i="1"/>
  <c r="G151" i="1" s="1"/>
  <c r="A63" i="1"/>
  <c r="G63" i="1" s="1"/>
  <c r="A17" i="1"/>
  <c r="G17" i="1" s="1"/>
  <c r="A286" i="1"/>
  <c r="G286" i="1" s="1"/>
  <c r="A94" i="1" l="1"/>
  <c r="G94" i="1" s="1"/>
  <c r="G118" i="1"/>
  <c r="G192" i="1"/>
  <c r="A240" i="1"/>
  <c r="G240" i="1" s="1"/>
  <c r="A152" i="1"/>
  <c r="G152" i="1" s="1"/>
  <c r="A64" i="1"/>
  <c r="G64" i="1" s="1"/>
  <c r="A18" i="1"/>
  <c r="G18" i="1" s="1"/>
  <c r="A287" i="1"/>
  <c r="G287" i="1" s="1"/>
  <c r="A95" i="1" l="1"/>
  <c r="G95" i="1" s="1"/>
  <c r="G193" i="1"/>
  <c r="A241" i="1"/>
  <c r="G241" i="1" s="1"/>
  <c r="A153" i="1"/>
  <c r="G153" i="1" s="1"/>
  <c r="A65" i="1"/>
  <c r="G65" i="1" s="1"/>
  <c r="A288" i="1"/>
  <c r="G288" i="1" s="1"/>
  <c r="A96" i="1"/>
  <c r="G96" i="1" s="1"/>
  <c r="A19" i="1"/>
  <c r="G19" i="1" s="1"/>
  <c r="G194" i="1" l="1"/>
  <c r="A242" i="1"/>
  <c r="G242" i="1" s="1"/>
  <c r="A154" i="1"/>
  <c r="G154" i="1" s="1"/>
  <c r="A66" i="1"/>
  <c r="G66" i="1" s="1"/>
  <c r="A20" i="1"/>
  <c r="G20" i="1" s="1"/>
  <c r="A97" i="1"/>
  <c r="G97" i="1" s="1"/>
  <c r="A289" i="1"/>
  <c r="G289" i="1" s="1"/>
  <c r="G119" i="1" l="1"/>
  <c r="G195" i="1"/>
  <c r="A243" i="1"/>
  <c r="G243" i="1" s="1"/>
  <c r="A155" i="1"/>
  <c r="A67" i="1"/>
  <c r="G67" i="1" s="1"/>
  <c r="A21" i="1"/>
  <c r="G21" i="1" s="1"/>
  <c r="A290" i="1"/>
  <c r="G290" i="1" s="1"/>
  <c r="A98" i="1"/>
  <c r="G98" i="1" s="1"/>
  <c r="A156" i="1" l="1"/>
  <c r="G156" i="1" s="1"/>
  <c r="G155" i="1"/>
  <c r="G120" i="1"/>
  <c r="G121" i="1" s="1"/>
  <c r="A121" i="1"/>
  <c r="G196" i="1"/>
  <c r="A244" i="1"/>
  <c r="G244" i="1" s="1"/>
  <c r="A68" i="1"/>
  <c r="G68" i="1" s="1"/>
  <c r="A25" i="1"/>
  <c r="G25" i="1" s="1"/>
  <c r="A22" i="1"/>
  <c r="A99" i="1"/>
  <c r="G99" i="1" s="1"/>
  <c r="A291" i="1"/>
  <c r="G291" i="1" s="1"/>
  <c r="G22" i="1" l="1"/>
  <c r="G23" i="1" s="1"/>
  <c r="A245" i="1"/>
  <c r="G245" i="1" s="1"/>
  <c r="A69" i="1"/>
  <c r="G69" i="1" s="1"/>
  <c r="A292" i="1"/>
  <c r="G292" i="1" s="1"/>
  <c r="A100" i="1"/>
  <c r="G100" i="1" s="1"/>
  <c r="A26" i="1"/>
  <c r="G26" i="1" s="1"/>
  <c r="A23" i="1"/>
  <c r="G198" i="1" l="1"/>
  <c r="G197" i="1"/>
  <c r="A246" i="1"/>
  <c r="G246" i="1" s="1"/>
  <c r="A157" i="1"/>
  <c r="G157" i="1" s="1"/>
  <c r="A70" i="1"/>
  <c r="G70" i="1" s="1"/>
  <c r="A27" i="1"/>
  <c r="G27" i="1" s="1"/>
  <c r="A101" i="1"/>
  <c r="G101" i="1" s="1"/>
  <c r="A293" i="1"/>
  <c r="G293" i="1" s="1"/>
  <c r="G199" i="1" l="1"/>
  <c r="A247" i="1"/>
  <c r="G247" i="1" s="1"/>
  <c r="A158" i="1"/>
  <c r="A71" i="1"/>
  <c r="G71" i="1" s="1"/>
  <c r="A294" i="1"/>
  <c r="G294" i="1" s="1"/>
  <c r="A102" i="1"/>
  <c r="G102" i="1" s="1"/>
  <c r="A28" i="1"/>
  <c r="G28" i="1" s="1"/>
  <c r="G200" i="1" l="1"/>
  <c r="A159" i="1"/>
  <c r="G159" i="1" s="1"/>
  <c r="G158" i="1"/>
  <c r="A248" i="1"/>
  <c r="G248" i="1" s="1"/>
  <c r="A72" i="1"/>
  <c r="G72" i="1" s="1"/>
  <c r="A29" i="1"/>
  <c r="G29" i="1" s="1"/>
  <c r="A103" i="1"/>
  <c r="G103" i="1" s="1"/>
  <c r="A295" i="1"/>
  <c r="G295" i="1" s="1"/>
  <c r="G201" i="1" l="1"/>
  <c r="A249" i="1"/>
  <c r="G249" i="1" s="1"/>
  <c r="A73" i="1"/>
  <c r="G73" i="1" s="1"/>
  <c r="A296" i="1"/>
  <c r="G296" i="1" s="1"/>
  <c r="A104" i="1"/>
  <c r="G104" i="1" s="1"/>
  <c r="A30" i="1"/>
  <c r="G30" i="1" s="1"/>
  <c r="G202" i="1" l="1"/>
  <c r="A252" i="1"/>
  <c r="G252" i="1" s="1"/>
  <c r="A250" i="1"/>
  <c r="G250" i="1" s="1"/>
  <c r="A160" i="1"/>
  <c r="G160" i="1" s="1"/>
  <c r="A74" i="1"/>
  <c r="G74" i="1" s="1"/>
  <c r="A31" i="1"/>
  <c r="G31" i="1" s="1"/>
  <c r="A105" i="1"/>
  <c r="A297" i="1"/>
  <c r="G297" i="1" s="1"/>
  <c r="G203" i="1" l="1"/>
  <c r="G105" i="1"/>
  <c r="G106" i="1" s="1"/>
  <c r="G204" i="1"/>
  <c r="A251" i="1"/>
  <c r="G251" i="1" s="1"/>
  <c r="A253" i="1"/>
  <c r="G253" i="1" s="1"/>
  <c r="A161" i="1"/>
  <c r="G161" i="1" s="1"/>
  <c r="A75" i="1"/>
  <c r="G75" i="1" s="1"/>
  <c r="A298" i="1"/>
  <c r="G298" i="1" s="1"/>
  <c r="A106" i="1"/>
  <c r="A32" i="1"/>
  <c r="G32" i="1" s="1"/>
  <c r="G205" i="1" l="1"/>
  <c r="A254" i="1"/>
  <c r="G254" i="1" s="1"/>
  <c r="A162" i="1"/>
  <c r="G162" i="1" s="1"/>
  <c r="A76" i="1"/>
  <c r="G76" i="1" s="1"/>
  <c r="A33" i="1"/>
  <c r="G33" i="1" s="1"/>
  <c r="A299" i="1"/>
  <c r="G299" i="1" s="1"/>
  <c r="G206" i="1" l="1"/>
  <c r="A255" i="1"/>
  <c r="G255" i="1" s="1"/>
  <c r="A163" i="1"/>
  <c r="G163" i="1" s="1"/>
  <c r="A77" i="1"/>
  <c r="G77" i="1" s="1"/>
  <c r="A300" i="1"/>
  <c r="G300" i="1" s="1"/>
  <c r="A34" i="1"/>
  <c r="G34" i="1" s="1"/>
  <c r="G207" i="1" l="1"/>
  <c r="A256" i="1"/>
  <c r="G256" i="1" s="1"/>
  <c r="A164" i="1"/>
  <c r="G164" i="1" s="1"/>
  <c r="A78" i="1"/>
  <c r="G78" i="1" s="1"/>
  <c r="A35" i="1"/>
  <c r="G35" i="1" s="1"/>
  <c r="A301" i="1"/>
  <c r="G301" i="1" s="1"/>
  <c r="G208" i="1" l="1"/>
  <c r="A257" i="1"/>
  <c r="G257" i="1" s="1"/>
  <c r="A165" i="1"/>
  <c r="G165" i="1" s="1"/>
  <c r="A79" i="1"/>
  <c r="G79" i="1" s="1"/>
  <c r="A302" i="1"/>
  <c r="G302" i="1" s="1"/>
  <c r="A36" i="1"/>
  <c r="A37" i="1" s="1"/>
  <c r="G36" i="1" l="1"/>
  <c r="G209" i="1"/>
  <c r="A258" i="1"/>
  <c r="G258" i="1" s="1"/>
  <c r="A166" i="1"/>
  <c r="G166" i="1" s="1"/>
  <c r="A80" i="1"/>
  <c r="G80" i="1" s="1"/>
  <c r="A303" i="1"/>
  <c r="G303" i="1" s="1"/>
  <c r="A259" i="1" l="1"/>
  <c r="G259" i="1" s="1"/>
  <c r="A167" i="1"/>
  <c r="G167" i="1" s="1"/>
  <c r="A81" i="1"/>
  <c r="G81" i="1" s="1"/>
  <c r="A304" i="1"/>
  <c r="G304" i="1" s="1"/>
  <c r="G37" i="1"/>
  <c r="G211" i="1" l="1"/>
  <c r="G210" i="1"/>
  <c r="G212" i="1"/>
  <c r="G82" i="1"/>
  <c r="A260" i="1"/>
  <c r="G260" i="1" s="1"/>
  <c r="A168" i="1"/>
  <c r="G168" i="1" s="1"/>
  <c r="A82" i="1"/>
  <c r="A38" i="1"/>
  <c r="G38" i="1" s="1"/>
  <c r="A305" i="1"/>
  <c r="G305" i="1" s="1"/>
  <c r="G213" i="1" l="1"/>
  <c r="G214" i="1"/>
  <c r="A261" i="1"/>
  <c r="G261" i="1" s="1"/>
  <c r="A169" i="1"/>
  <c r="A306" i="1"/>
  <c r="G306" i="1" s="1"/>
  <c r="A39" i="1"/>
  <c r="G39" i="1" s="1"/>
  <c r="A170" i="1" l="1"/>
  <c r="G170" i="1" s="1"/>
  <c r="G169" i="1"/>
  <c r="G215" i="1"/>
  <c r="A262" i="1"/>
  <c r="G262" i="1" s="1"/>
  <c r="A40" i="1"/>
  <c r="G40" i="1" s="1"/>
  <c r="A307" i="1"/>
  <c r="G307" i="1" s="1"/>
  <c r="G216" i="1" l="1"/>
  <c r="A263" i="1"/>
  <c r="G263" i="1" s="1"/>
  <c r="A308" i="1"/>
  <c r="G308" i="1" s="1"/>
  <c r="A41" i="1"/>
  <c r="G41" i="1" s="1"/>
  <c r="G217" i="1" l="1"/>
  <c r="A264" i="1"/>
  <c r="A171" i="1"/>
  <c r="G171" i="1" s="1"/>
  <c r="A42" i="1"/>
  <c r="G42" i="1" s="1"/>
  <c r="A309" i="1"/>
  <c r="G309" i="1" s="1"/>
  <c r="A265" i="1" l="1"/>
  <c r="G265" i="1" s="1"/>
  <c r="G264" i="1"/>
  <c r="G218" i="1"/>
  <c r="A266" i="1"/>
  <c r="G266" i="1" s="1"/>
  <c r="A172" i="1"/>
  <c r="G172" i="1" s="1"/>
  <c r="A310" i="1"/>
  <c r="G310" i="1" s="1"/>
  <c r="A43" i="1"/>
  <c r="G43" i="1" s="1"/>
  <c r="G219" i="1" l="1"/>
  <c r="A267" i="1"/>
  <c r="G267" i="1" s="1"/>
  <c r="A173" i="1"/>
  <c r="A44" i="1"/>
  <c r="G44" i="1" s="1"/>
  <c r="A311" i="1"/>
  <c r="G311" i="1" s="1"/>
  <c r="A174" i="1" l="1"/>
  <c r="G174" i="1" s="1"/>
  <c r="G173" i="1"/>
  <c r="G220" i="1"/>
  <c r="A268" i="1"/>
  <c r="A312" i="1"/>
  <c r="G312" i="1" s="1"/>
  <c r="A45" i="1"/>
  <c r="G45" i="1" s="1"/>
  <c r="A175" i="1" l="1"/>
  <c r="G175" i="1" s="1"/>
  <c r="A269" i="1"/>
  <c r="G269" i="1" s="1"/>
  <c r="G268" i="1"/>
  <c r="G221" i="1"/>
  <c r="A46" i="1"/>
  <c r="G46" i="1" s="1"/>
  <c r="A313" i="1"/>
  <c r="G313" i="1" s="1"/>
  <c r="A176" i="1" l="1"/>
  <c r="G176" i="1" s="1"/>
  <c r="G222" i="1"/>
  <c r="A314" i="1"/>
  <c r="G314" i="1" s="1"/>
  <c r="A47" i="1"/>
  <c r="G47" i="1" s="1"/>
  <c r="A177" i="1" l="1"/>
  <c r="G177" i="1" s="1"/>
  <c r="G223" i="1"/>
  <c r="A270" i="1"/>
  <c r="G270" i="1" s="1"/>
  <c r="A48" i="1"/>
  <c r="G48" i="1" s="1"/>
  <c r="A315" i="1"/>
  <c r="G315" i="1" s="1"/>
  <c r="A178" i="1" l="1"/>
  <c r="G178" i="1" s="1"/>
  <c r="G224" i="1"/>
  <c r="A271" i="1"/>
  <c r="G271" i="1" s="1"/>
  <c r="A316" i="1"/>
  <c r="G316" i="1" s="1"/>
  <c r="A49" i="1"/>
  <c r="G49" i="1" s="1"/>
  <c r="A179" i="1" l="1"/>
  <c r="G179" i="1" s="1"/>
  <c r="G225" i="1"/>
  <c r="A272" i="1"/>
  <c r="G272" i="1" s="1"/>
  <c r="A50" i="1"/>
  <c r="G50" i="1" s="1"/>
  <c r="A123" i="1"/>
  <c r="G123" i="1" s="1"/>
  <c r="A317" i="1"/>
  <c r="A180" i="1" l="1"/>
  <c r="G180" i="1" s="1"/>
  <c r="G181" i="1" s="1"/>
  <c r="G317" i="1"/>
  <c r="G318" i="1" s="1"/>
  <c r="A181" i="1"/>
  <c r="A273" i="1"/>
  <c r="A318" i="1"/>
  <c r="A124" i="1"/>
  <c r="G124" i="1" s="1"/>
  <c r="A51" i="1"/>
  <c r="G51" i="1" s="1"/>
  <c r="A274" i="1" l="1"/>
  <c r="G273" i="1"/>
  <c r="G274" i="1" s="1"/>
  <c r="A227" i="1"/>
  <c r="G226" i="1"/>
  <c r="G227" i="1" s="1"/>
  <c r="A125" i="1"/>
  <c r="G125" i="1" s="1"/>
  <c r="A320" i="1"/>
  <c r="G320" i="1" s="1"/>
  <c r="A52" i="1"/>
  <c r="G52" i="1" s="1"/>
  <c r="A321" i="1" l="1"/>
  <c r="G321" i="1" s="1"/>
  <c r="A126" i="1"/>
  <c r="G126" i="1" s="1"/>
  <c r="G53" i="1"/>
  <c r="G107" i="1" s="1"/>
  <c r="G375" i="1" s="1"/>
  <c r="A322" i="1"/>
  <c r="G322" i="1" s="1"/>
  <c r="A127" i="1" l="1"/>
  <c r="G127" i="1" s="1"/>
  <c r="A323" i="1"/>
  <c r="G323" i="1" s="1"/>
  <c r="A107" i="1"/>
  <c r="A324" i="1" l="1"/>
  <c r="G324" i="1" s="1"/>
  <c r="A375" i="1"/>
  <c r="A325" i="1" l="1"/>
  <c r="G325" i="1" s="1"/>
  <c r="A326" i="1" l="1"/>
  <c r="G326" i="1" s="1"/>
  <c r="A327" i="1" l="1"/>
  <c r="G327" i="1" s="1"/>
  <c r="A328" i="1" l="1"/>
  <c r="G328" i="1" s="1"/>
  <c r="A329" i="1" l="1"/>
  <c r="G329" i="1" s="1"/>
  <c r="A330" i="1" l="1"/>
  <c r="G330" i="1" s="1"/>
  <c r="A331" i="1" l="1"/>
  <c r="G331" i="1" s="1"/>
  <c r="A332" i="1" l="1"/>
  <c r="G332" i="1" s="1"/>
  <c r="A128" i="1"/>
  <c r="G128" i="1" s="1"/>
  <c r="A333" i="1" l="1"/>
  <c r="G333" i="1" s="1"/>
  <c r="A129" i="1"/>
  <c r="G129" i="1" s="1"/>
  <c r="A334" i="1" l="1"/>
  <c r="G334" i="1" s="1"/>
  <c r="A130" i="1"/>
  <c r="G130" i="1" s="1"/>
  <c r="A335" i="1" l="1"/>
  <c r="G335" i="1" s="1"/>
  <c r="A131" i="1"/>
  <c r="G131" i="1" s="1"/>
  <c r="A338" i="1" l="1"/>
  <c r="G338" i="1" s="1"/>
  <c r="A336" i="1"/>
  <c r="G336" i="1" s="1"/>
  <c r="A132" i="1"/>
  <c r="A133" i="1" s="1"/>
  <c r="A134" i="1" s="1"/>
  <c r="A135" i="1" s="1"/>
  <c r="A136" i="1" s="1"/>
  <c r="A137" i="1" s="1"/>
  <c r="A337" i="1" l="1"/>
  <c r="G337" i="1" s="1"/>
  <c r="A339" i="1"/>
  <c r="G339" i="1" s="1"/>
  <c r="G132" i="1"/>
  <c r="A340" i="1"/>
  <c r="G340" i="1" s="1"/>
  <c r="G134" i="1" l="1"/>
  <c r="G135" i="1"/>
  <c r="G133" i="1"/>
  <c r="A341" i="1"/>
  <c r="G341" i="1" s="1"/>
  <c r="A342" i="1" l="1"/>
  <c r="G342" i="1" s="1"/>
  <c r="A343" i="1" l="1"/>
  <c r="G343" i="1" s="1"/>
  <c r="A344" i="1" l="1"/>
  <c r="G344" i="1" s="1"/>
  <c r="A345" i="1" l="1"/>
  <c r="G345" i="1" s="1"/>
  <c r="G136" i="1" l="1"/>
  <c r="A346" i="1"/>
  <c r="G346" i="1" s="1"/>
  <c r="A347" i="1" l="1"/>
  <c r="G347" i="1" s="1"/>
  <c r="G137" i="1" l="1"/>
  <c r="A138" i="1"/>
  <c r="A348" i="1"/>
  <c r="G348" i="1" s="1"/>
  <c r="A349" i="1" l="1"/>
  <c r="G349" i="1" s="1"/>
  <c r="G138" i="1" l="1"/>
  <c r="A350" i="1"/>
  <c r="G350" i="1" s="1"/>
  <c r="A139" i="1" l="1"/>
  <c r="G139" i="1" s="1"/>
  <c r="G140" i="1" s="1"/>
  <c r="A351" i="1"/>
  <c r="G351" i="1" s="1"/>
  <c r="A352" i="1" l="1"/>
  <c r="G352" i="1" s="1"/>
  <c r="G275" i="1"/>
  <c r="G376" i="1" s="1"/>
  <c r="A140" i="1"/>
  <c r="A275" i="1" s="1"/>
  <c r="A376" i="1" s="1"/>
  <c r="A353" i="1"/>
  <c r="G353" i="1" s="1"/>
  <c r="A354" i="1" l="1"/>
  <c r="G354" i="1" s="1"/>
  <c r="A355" i="1" l="1"/>
  <c r="G355" i="1" s="1"/>
  <c r="A356" i="1" l="1"/>
  <c r="G356" i="1" s="1"/>
  <c r="A357" i="1"/>
  <c r="G357" i="1" s="1"/>
  <c r="A358" i="1" l="1"/>
  <c r="G358" i="1" s="1"/>
  <c r="A359" i="1" l="1"/>
  <c r="G359" i="1" s="1"/>
  <c r="A360" i="1" l="1"/>
  <c r="G360" i="1" s="1"/>
  <c r="A361" i="1" l="1"/>
  <c r="G361" i="1" s="1"/>
  <c r="A362" i="1" l="1"/>
  <c r="G362" i="1" s="1"/>
  <c r="A363" i="1" l="1"/>
  <c r="G363" i="1" s="1"/>
  <c r="A364" i="1" l="1"/>
  <c r="G364" i="1" s="1"/>
  <c r="A365" i="1" l="1"/>
  <c r="G365" i="1" s="1"/>
  <c r="A366" i="1" l="1"/>
  <c r="G366" i="1" s="1"/>
  <c r="A367" i="1" l="1"/>
  <c r="G367" i="1" s="1"/>
  <c r="A368" i="1" l="1"/>
  <c r="G368" i="1" s="1"/>
  <c r="A369" i="1" l="1"/>
  <c r="G369" i="1" s="1"/>
  <c r="G370" i="1" l="1"/>
  <c r="G371" i="1" s="1"/>
  <c r="A370" i="1"/>
  <c r="A371" i="1" s="1"/>
  <c r="G377" i="1" l="1"/>
  <c r="G378" i="1" s="1"/>
  <c r="G372" i="1"/>
  <c r="A372" i="1"/>
  <c r="A377" i="1" l="1"/>
  <c r="A378" i="1" s="1"/>
</calcChain>
</file>

<file path=xl/sharedStrings.xml><?xml version="1.0" encoding="utf-8"?>
<sst xmlns="http://schemas.openxmlformats.org/spreadsheetml/2006/main" count="384" uniqueCount="305">
  <si>
    <t>Кон-т уч-ся</t>
  </si>
  <si>
    <t>№ п/п</t>
  </si>
  <si>
    <t>Автор и наименование учебников</t>
  </si>
  <si>
    <t>год издания</t>
  </si>
  <si>
    <t>кол-во учебников в  фонде</t>
  </si>
  <si>
    <t>всего  использ-ся</t>
  </si>
  <si>
    <t>% обесп. по фонду   гр.5:гр.1х100</t>
  </si>
  <si>
    <t>%  использ. фонда гр.6:гр.5х100</t>
  </si>
  <si>
    <t xml:space="preserve"> 1 класс (6)</t>
  </si>
  <si>
    <t>Ветшанова А. Букварь.</t>
  </si>
  <si>
    <t>Бетенькова И. Букварь</t>
  </si>
  <si>
    <t>Горецкий В. Руссская азбука.</t>
  </si>
  <si>
    <t>2000 и выше</t>
  </si>
  <si>
    <t>Итого: Чтение</t>
  </si>
  <si>
    <t>Зеленина Л. Русский язык</t>
  </si>
  <si>
    <t>Итого: Русский язык</t>
  </si>
  <si>
    <t>Эсеналиева К.Буйлякеева Р. Кыргыз тили</t>
  </si>
  <si>
    <t>Итого: Кыргызский язык</t>
  </si>
  <si>
    <t xml:space="preserve">Моро М.И. Математика </t>
  </si>
  <si>
    <t>Бекбоев И. Математика</t>
  </si>
  <si>
    <t>Итого: Математика</t>
  </si>
  <si>
    <t>Мамбетова З. Родиноведение</t>
  </si>
  <si>
    <t>Жумакадырова Ч., и др. ОБЖ 1-9 кл.</t>
  </si>
  <si>
    <t>ИТОГО за 1 класс</t>
  </si>
  <si>
    <t>2 класс (8)</t>
  </si>
  <si>
    <t>Даувальдер О. Русский язык</t>
  </si>
  <si>
    <t xml:space="preserve">Зеленина Л. Русский язык </t>
  </si>
  <si>
    <t>Рамзаева Т.Г. Русский язык</t>
  </si>
  <si>
    <t>Полякова А. Русский язык</t>
  </si>
  <si>
    <t>Итого:Русский язык</t>
  </si>
  <si>
    <t>Озмитель Е. Книга для чтения.</t>
  </si>
  <si>
    <t>Голованова М., Горецкий В. Родная речь</t>
  </si>
  <si>
    <t>Дербишева З. Русское слово</t>
  </si>
  <si>
    <t xml:space="preserve">Кенчиева Ч.  Кыргыз  тили </t>
  </si>
  <si>
    <t>Итого:  Кыргыз тили</t>
  </si>
  <si>
    <t>Моро М.И. Математика</t>
  </si>
  <si>
    <t>Мамбетова  З. Родиноведение</t>
  </si>
  <si>
    <t>Касей М. Музыка</t>
  </si>
  <si>
    <t>Ахматов Д. ИЗО ( ИХТ).</t>
  </si>
  <si>
    <t>ИТОГО: за 2 класс</t>
  </si>
  <si>
    <t>3 класс (9)</t>
  </si>
  <si>
    <t>Даувальтер О.  Русский язык</t>
  </si>
  <si>
    <t>Зеленина Л. Русский язык ч 1,2</t>
  </si>
  <si>
    <t>Полякова Т. Русский язык</t>
  </si>
  <si>
    <t>Озмитель Е.  Книга для чтения</t>
  </si>
  <si>
    <t>Голованова М. Родная речь кн 2 ч.</t>
  </si>
  <si>
    <t>Итого: Кыргыз тили</t>
  </si>
  <si>
    <t>Моро М. Математика</t>
  </si>
  <si>
    <t>Бухова Е., Солошенко О. Родиноведение</t>
  </si>
  <si>
    <t>Итого: Иностранный язык</t>
  </si>
  <si>
    <t xml:space="preserve">Касей М. Музыка </t>
  </si>
  <si>
    <t>Акматов Д.  ИХТ</t>
  </si>
  <si>
    <t>ИТОГО: за 3 класс</t>
  </si>
  <si>
    <t>4 класс ( 9)</t>
  </si>
  <si>
    <t>Рамзаева Т. Русский язык</t>
  </si>
  <si>
    <t>Полякова А.  Русский язык</t>
  </si>
  <si>
    <t>Итого:  Русский  язык</t>
  </si>
  <si>
    <t>Озмитель Е. Книга для чтения</t>
  </si>
  <si>
    <t>Голованова М. Родная речь  ч.1-2</t>
  </si>
  <si>
    <t>Итого: Книга для чтения</t>
  </si>
  <si>
    <t>Рысбаев С.  Кыргыз тили</t>
  </si>
  <si>
    <t>Итого:  Родиноведение</t>
  </si>
  <si>
    <t>Касей М.  Музыка</t>
  </si>
  <si>
    <t>Акматов Д.   ИХТ</t>
  </si>
  <si>
    <t>Жумакадырова Ч.  ОБЖ 1-9 кл.</t>
  </si>
  <si>
    <t>ИТОГО: за 4 класс</t>
  </si>
  <si>
    <t>ИТОГО  1-4 классы:</t>
  </si>
  <si>
    <t>Мусаев А.   Кыргыз адабияты</t>
  </si>
  <si>
    <t>Коровина В. Литература</t>
  </si>
  <si>
    <t xml:space="preserve">Итого:  Литература </t>
  </si>
  <si>
    <t>Виленкин Н. Математика</t>
  </si>
  <si>
    <t>ИТОГО: за 5 класс</t>
  </si>
  <si>
    <t>Виленкин  Н.Математика</t>
  </si>
  <si>
    <t>Мордкович А. Зубарева И.Математика</t>
  </si>
  <si>
    <t>Итого:  Математика</t>
  </si>
  <si>
    <t>Итого: История</t>
  </si>
  <si>
    <t>Захаров В. Сонин И.Биология</t>
  </si>
  <si>
    <t xml:space="preserve">Итого:  Биология </t>
  </si>
  <si>
    <t>Итого: География</t>
  </si>
  <si>
    <t>ИТОГО за 6 класс</t>
  </si>
  <si>
    <t>Мамытов Ж. Кыргыз тили</t>
  </si>
  <si>
    <t>Итого:Кыргыз тили</t>
  </si>
  <si>
    <t>Оморова А. Кыргыз адабияты</t>
  </si>
  <si>
    <t>Курдюмова Т.  Литература</t>
  </si>
  <si>
    <t>Итого: Литература</t>
  </si>
  <si>
    <t>Юсупова А. Английский язык</t>
  </si>
  <si>
    <t>Макарычев Ю. Алгебра</t>
  </si>
  <si>
    <t>Итого: Алгебра</t>
  </si>
  <si>
    <t>Атанасян Л. Геометрия 7-9</t>
  </si>
  <si>
    <t>Итого:  Геометрия</t>
  </si>
  <si>
    <t xml:space="preserve">Мамбетакунов Э.  Физика </t>
  </si>
  <si>
    <t>Итого: Физика</t>
  </si>
  <si>
    <t>Босова Л.  Информатика  и ИКТ</t>
  </si>
  <si>
    <t>Угринович Н. Информатика и ИКТ</t>
  </si>
  <si>
    <t>Итого: Информатика</t>
  </si>
  <si>
    <t>Чоротегин Т. История Кыргызстана</t>
  </si>
  <si>
    <t>Агибалова  Е. История средних веков</t>
  </si>
  <si>
    <t>Бурин С. Новая история</t>
  </si>
  <si>
    <t>Быховский Е.  Биология 7-8</t>
  </si>
  <si>
    <t>Захаров В. Биология</t>
  </si>
  <si>
    <t>Итого:Биология</t>
  </si>
  <si>
    <t>ИТОГО за 7 класс</t>
  </si>
  <si>
    <t>Искакова Д. Кыргыз адабияты</t>
  </si>
  <si>
    <t>Итого: Кыргыз адабияты</t>
  </si>
  <si>
    <t>Бархударов С. Русский язык</t>
  </si>
  <si>
    <t>Курдюмова Т.Ф. Литература</t>
  </si>
  <si>
    <t xml:space="preserve">Коровина В.  Литература </t>
  </si>
  <si>
    <t xml:space="preserve">Беленький Г.  Литература </t>
  </si>
  <si>
    <t>Афанасьева О. Английский  язык (угл.)</t>
  </si>
  <si>
    <t>Дорофеев Г.В. Алгебра</t>
  </si>
  <si>
    <t>Мордкович А.  Алгебра</t>
  </si>
  <si>
    <t>Итого:  Алгебра</t>
  </si>
  <si>
    <t>Погорелов А. Геометрия 7-11</t>
  </si>
  <si>
    <t>Итого : Геометрия</t>
  </si>
  <si>
    <t>Перышкин А. Физика</t>
  </si>
  <si>
    <t>Шахмаев Н. Физика</t>
  </si>
  <si>
    <t>Итого:  Физика</t>
  </si>
  <si>
    <t>Босова Л. Информатика  и ИКТ</t>
  </si>
  <si>
    <t>Рудзитис Г.  Химия</t>
  </si>
  <si>
    <t>Итого: Химия</t>
  </si>
  <si>
    <t>Цузмер А.  Биология</t>
  </si>
  <si>
    <t>Батуев А. Биология</t>
  </si>
  <si>
    <t>Итого:История</t>
  </si>
  <si>
    <t>Ботвинников  А. Черчение</t>
  </si>
  <si>
    <t>ИТОГО за 8 класс</t>
  </si>
  <si>
    <t>Абдувалиев И.  Кыргыз язык</t>
  </si>
  <si>
    <t>Маранцман В.  Литература</t>
  </si>
  <si>
    <t xml:space="preserve">Старков  А.  Английский  язык </t>
  </si>
  <si>
    <t xml:space="preserve">Афанасьева О. Английский  язык </t>
  </si>
  <si>
    <t>Юсупова. А. Английский язык</t>
  </si>
  <si>
    <t>Итого: Геометрия</t>
  </si>
  <si>
    <t>Кикоин И. Физика</t>
  </si>
  <si>
    <t>Рудзитис Г. Химия</t>
  </si>
  <si>
    <t>Итого уч-ков Химии</t>
  </si>
  <si>
    <t>Итого.:Биология</t>
  </si>
  <si>
    <t>Кредер А.  Новейшая история</t>
  </si>
  <si>
    <t>Ботвинников А. Черчение  8-9</t>
  </si>
  <si>
    <t xml:space="preserve">1998  и выше
</t>
  </si>
  <si>
    <t>Итого: 9 класс</t>
  </si>
  <si>
    <t>Итого 5-9 классы:</t>
  </si>
  <si>
    <t>Греков В. Пособие по русскому языку 10-11</t>
  </si>
  <si>
    <t xml:space="preserve">Власенков А. Русский язык 10-11 </t>
  </si>
  <si>
    <t>Итого: Русского языка</t>
  </si>
  <si>
    <t xml:space="preserve">Абылаева Н.  Кыргыз тили  </t>
  </si>
  <si>
    <t>Исаева В. Кырзыз адабияты</t>
  </si>
  <si>
    <t>Юсупова А.Н Английский язык</t>
  </si>
  <si>
    <t>Старков А. Р. Англ.яз  6 год обучения</t>
  </si>
  <si>
    <t xml:space="preserve">Афанасьева О.    Английский язык 10-11 </t>
  </si>
  <si>
    <t>Погорелов А.В. Геометрия 7-11</t>
  </si>
  <si>
    <t>Атанасян Л.С. Геометрия 10-11</t>
  </si>
  <si>
    <t>Мякишев Г.В. Физика</t>
  </si>
  <si>
    <t>Рудзитис Г. Е. Химия</t>
  </si>
  <si>
    <t xml:space="preserve">Полянский Ю.И.  Общая биология 10-11 </t>
  </si>
  <si>
    <t>Итого: Биология</t>
  </si>
  <si>
    <t xml:space="preserve">Боголюбов Л.Н. Человек и общество </t>
  </si>
  <si>
    <t>Торогельдиева К. Через гуманизм к миру</t>
  </si>
  <si>
    <t>Итого: ЧИО</t>
  </si>
  <si>
    <t>Осмонов О. История Кыргызстана</t>
  </si>
  <si>
    <t xml:space="preserve">Итого: История </t>
  </si>
  <si>
    <t>ИТОГО за 10 класс</t>
  </si>
  <si>
    <t>Итого:  Русская литература</t>
  </si>
  <si>
    <t>Старков А. Английский  язык  7 год обуч.</t>
  </si>
  <si>
    <t>Афанасьева О.  Английский язык 10-11</t>
  </si>
  <si>
    <t>Итого: Алгебра и начала анализа</t>
  </si>
  <si>
    <t>Погорелов Геометрия 7-11</t>
  </si>
  <si>
    <t>Мякишев  Г.Я. Физика</t>
  </si>
  <si>
    <t>Рудзитис Г.Е. Химия</t>
  </si>
  <si>
    <t>Итого: Химии</t>
  </si>
  <si>
    <t>Максаковский В.П.  География</t>
  </si>
  <si>
    <t>Итого:  География</t>
  </si>
  <si>
    <t>Воронцов –Вильяминов Б.А. Астрономия</t>
  </si>
  <si>
    <t>Левитан Е.П. Астрономия</t>
  </si>
  <si>
    <t>Итого: Астрономия</t>
  </si>
  <si>
    <t>Осмонов О. История Кыргызстана.</t>
  </si>
  <si>
    <t>Кредер А. Новейшая история</t>
  </si>
  <si>
    <t xml:space="preserve">Боголюбов Л.  Человек и общество 10-11 </t>
  </si>
  <si>
    <t>Бреславский В.И. ДПМ</t>
  </si>
  <si>
    <t>Итого:  за  11класс</t>
  </si>
  <si>
    <t>Итого:  10-11 класс</t>
  </si>
  <si>
    <t>ВСЕГО: за 1-11 класс</t>
  </si>
  <si>
    <t>контингенты</t>
  </si>
  <si>
    <t>обеспеченность по возрастным категориям</t>
  </si>
  <si>
    <t>1-4 классы</t>
  </si>
  <si>
    <t>5-9 классы</t>
  </si>
  <si>
    <t>10-11 классы</t>
  </si>
  <si>
    <t>Всего</t>
  </si>
  <si>
    <t>МП.</t>
  </si>
  <si>
    <t>Заведующая библиотекой______________________________</t>
  </si>
  <si>
    <t>(ФИО подпись)</t>
  </si>
  <si>
    <t>Мкртчян С. Математика в 2-х частях</t>
  </si>
  <si>
    <t>Мамбетова З.  Архипова И. Родиноведение</t>
  </si>
  <si>
    <t>Итого: Музыка</t>
  </si>
  <si>
    <t>Итого: ИХТ</t>
  </si>
  <si>
    <t>Итого: Родиноведения</t>
  </si>
  <si>
    <t>Безрукова А.  English</t>
  </si>
  <si>
    <t xml:space="preserve">Абдышева Ч., Английский язык </t>
  </si>
  <si>
    <t>Мордкович  А. Алгебра в 2-х частях</t>
  </si>
  <si>
    <t>Погорелов А. Геометрия 7-9</t>
  </si>
  <si>
    <t>Бунчук А.В., Шахмаев Н.М., Физика</t>
  </si>
  <si>
    <t xml:space="preserve">Суматохин С.В.  Биология  </t>
  </si>
  <si>
    <t>Петрова Н.Н., География Материки и страны</t>
  </si>
  <si>
    <t>Ибрагимов С. Кыргыз тили</t>
  </si>
  <si>
    <t>Минченков Е.Е. Химия</t>
  </si>
  <si>
    <t>Рысбаева Б. Химия</t>
  </si>
  <si>
    <t xml:space="preserve">Бакиров Н. География      </t>
  </si>
  <si>
    <t>Доолоткелдиева Т. Биология</t>
  </si>
  <si>
    <t>Сороко-Цюпа О. С.  Новейшая история</t>
  </si>
  <si>
    <t>Мордкович А.Г. Алгебра в 2-х частях</t>
  </si>
  <si>
    <t>Тихомирова С.А.  Физика</t>
  </si>
  <si>
    <t>Нифантьев Э.Е. Химия</t>
  </si>
  <si>
    <t>Андреева Н. Д.  Биология 10-11</t>
  </si>
  <si>
    <t>Теремов А.В.  Биология. Биологическая система и процессы</t>
  </si>
  <si>
    <t xml:space="preserve">Максаковский География </t>
  </si>
  <si>
    <t>Цветков Л. А. Органическая химия 10-11</t>
  </si>
  <si>
    <t>Хачатурян В.М. История мировых цивилизаций</t>
  </si>
  <si>
    <t>Исакова Д. Кыргыз адабияты</t>
  </si>
  <si>
    <t>Мордкович А.Г.. Алгебра в 2-х частях</t>
  </si>
  <si>
    <t>Мордкович А.Г.  Геометрия 10-11</t>
  </si>
  <si>
    <t xml:space="preserve">Тихомирова С.А. Физика </t>
  </si>
  <si>
    <t>Беляев Д. Биология</t>
  </si>
  <si>
    <t>Алимов Ш.А. Геометрия 10-11 кл.</t>
  </si>
  <si>
    <t>Адилова  Родиноведение</t>
  </si>
  <si>
    <t>Итого: Родиноведение</t>
  </si>
  <si>
    <t>Итого:Математика</t>
  </si>
  <si>
    <t>Иманкулов  М.  Суверенный Кыргызстан</t>
  </si>
  <si>
    <t>Алимов  Ш.А. Алгебра</t>
  </si>
  <si>
    <t>Алимов Ш.А. Алгебра и начала анализа</t>
  </si>
  <si>
    <t>1991 и выше</t>
  </si>
  <si>
    <t>1992 и выше</t>
  </si>
  <si>
    <t xml:space="preserve">       </t>
  </si>
  <si>
    <t>Погорелов. Геометрия 7-11</t>
  </si>
  <si>
    <t>Буйлякеева Р. Кыргызский язык и чтение</t>
  </si>
  <si>
    <t>Безрукова А.  Английский язык</t>
  </si>
  <si>
    <t>2010 и выше</t>
  </si>
  <si>
    <t>Зеленина   Л. Русский язык ч 1,2</t>
  </si>
  <si>
    <t>Калюжная  Л.   Русский язык</t>
  </si>
  <si>
    <t>Итого: Английский язык</t>
  </si>
  <si>
    <t>Климанова Л.Ф. Литературное чтение</t>
  </si>
  <si>
    <t>Озмитель Е.Е. Русская литература</t>
  </si>
  <si>
    <t>Зубарева И.И., Мордкович  А.Г. Математика</t>
  </si>
  <si>
    <t>Осмонов О. История Кыргызстана и Мировая история</t>
  </si>
  <si>
    <t>Мамбетакунов Э. Естествознание</t>
  </si>
  <si>
    <t>Акматов Д. ИХТ</t>
  </si>
  <si>
    <t>Муратов А. Музыка</t>
  </si>
  <si>
    <t>Усеналиев Т. Мусаев А. Кыргыз адабияты</t>
  </si>
  <si>
    <t>Бреусенко Л.М.  Русский язык</t>
  </si>
  <si>
    <t>Бреусенко  Л.М.  Русский язык</t>
  </si>
  <si>
    <t>Джунушалиева К. География</t>
  </si>
  <si>
    <t>7 класс (13)</t>
  </si>
  <si>
    <t>Баранов М.Т., Ладыженская Т.А. Русский язык</t>
  </si>
  <si>
    <t>Львова С.И., Львов В.В. Русский язык</t>
  </si>
  <si>
    <t>Граник Г., Борисенко Н. Русский язык</t>
  </si>
  <si>
    <t>Коровина В.  Литература  ч1.2</t>
  </si>
  <si>
    <t>Старков А.  Английский язык</t>
  </si>
  <si>
    <t xml:space="preserve">Афанасьев О. Английский язык </t>
  </si>
  <si>
    <t>Пасечник В.В., Биология</t>
  </si>
  <si>
    <t>Коринская В. География материков</t>
  </si>
  <si>
    <t xml:space="preserve">Кузнецова А.П. География </t>
  </si>
  <si>
    <t xml:space="preserve">Старков А. Английский язык </t>
  </si>
  <si>
    <t>Бунчук А., Шахмаев Н. Физика</t>
  </si>
  <si>
    <t>Габриэлян О.С. Химия</t>
  </si>
  <si>
    <t>Гузей Л.С. Химия</t>
  </si>
  <si>
    <t>Рохлов В.С., Билогия</t>
  </si>
  <si>
    <t>Захаров В., Сонин Н. Биология</t>
  </si>
  <si>
    <t>Омурбеков Т.И. История Кыргызстана</t>
  </si>
  <si>
    <t>Осмонов А. Физическая география Кыргызстана</t>
  </si>
  <si>
    <r>
      <t>8 класс (14)</t>
    </r>
    <r>
      <rPr>
        <b/>
        <sz val="10"/>
        <color indexed="10"/>
        <rFont val="Times New Roman"/>
        <family val="1"/>
        <charset val="204"/>
      </rPr>
      <t xml:space="preserve"> </t>
    </r>
  </si>
  <si>
    <t>Тростенцова Л., Ладыженская Т. Русский язык</t>
  </si>
  <si>
    <t>Ефимова Т.М. Биология: Общие закономерности жизни</t>
  </si>
  <si>
    <t>Иманкулов  М.  История Кыргызстана</t>
  </si>
  <si>
    <t>9 класс (14)</t>
  </si>
  <si>
    <t>10 класс (14)</t>
  </si>
  <si>
    <t>Лебедев Ю.В. Русская литература ХХ века</t>
  </si>
  <si>
    <t xml:space="preserve">Колмогоров А.  Алгебра и начала анализа </t>
  </si>
  <si>
    <t>Мордкович А.Г. Алгебра и начала математического анализа. 10-11 кл.</t>
  </si>
  <si>
    <t>Беляев  Д. К. Биология 10</t>
  </si>
  <si>
    <t>Лопатников Д.Л. Экономическая и социальная география мира</t>
  </si>
  <si>
    <t>Пилон  Ж. Граждановедение и участие  в управлении государством. 1-я часть</t>
  </si>
  <si>
    <t>11 класс (15)</t>
  </si>
  <si>
    <t>Греков В. Ф. Пособие по русскому языку10-11</t>
  </si>
  <si>
    <t>Агеносова В.В. Литература</t>
  </si>
  <si>
    <t>Агеносова В.В. Хрестоматия по литературе</t>
  </si>
  <si>
    <t>Баранников А.В. Хрестоматия по литературе</t>
  </si>
  <si>
    <t xml:space="preserve">Колмогоров А.  Алгебра и начала анализа 10-11 </t>
  </si>
  <si>
    <t>Мордович А.Г. Алгебра и начала математического анализа 10-11 кл. В 2-х. ч. (углубленный уровень)</t>
  </si>
  <si>
    <t>Мордович А.Г. Алгебра и начала математического анализа 11 кл. В 2-х. ч. (углубленный уровень)</t>
  </si>
  <si>
    <t>Захаров В.Б. Биология. Общая биология.</t>
  </si>
  <si>
    <t>Пилон Ж. Граждановедение и участие в управлении государством</t>
  </si>
  <si>
    <t>Осмонов А. Геоэкология</t>
  </si>
  <si>
    <t xml:space="preserve">  Указание: Заполнять можно в столбцах E и F, а в столбце A клетки: А7,А24,А55,А84,А109,А129,А150,А191,А237,А285,А328</t>
  </si>
  <si>
    <t>Русский  язык обучения</t>
  </si>
  <si>
    <t xml:space="preserve"> </t>
  </si>
  <si>
    <t xml:space="preserve">Сороко-Цюпа О. С. Новейшая история.  Мир ХХ веке 10-11 </t>
  </si>
  <si>
    <t>Алымова А. Кыргыз тили</t>
  </si>
  <si>
    <t>2006/2015</t>
  </si>
  <si>
    <t>5 класс (10)</t>
  </si>
  <si>
    <t>Алымова  Н. Кыргыз тили</t>
  </si>
  <si>
    <t>Дорофеев Г. Математика</t>
  </si>
  <si>
    <t>Корчагина В.  Биология 6-7 кл.</t>
  </si>
  <si>
    <t>Викторов В.  Никишов А.Биология</t>
  </si>
  <si>
    <t xml:space="preserve">        Сведения о состоянии фонда учебников школьных библиотек и обеспеченность учебниками в 2018-2019 учебном году</t>
  </si>
  <si>
    <t>6 класс (11)</t>
  </si>
  <si>
    <t xml:space="preserve">СШ №25         Область  Чуйская__________________   район  Ленинский_____________      г._Бишкек____________ Код школы: </t>
  </si>
  <si>
    <t>Коротецкая Л.И.</t>
  </si>
  <si>
    <t>Директор школы__Момункулов Н.Р.__________________________(ФИО)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</si>
</sst>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rgb="FFCC3399"/>
      <name val="Times New Roman"/>
      <family val="1"/>
      <charset val="204"/>
    </font>
    <font>
      <b/>
      <sz val="10"/>
      <color rgb="FFCC0099"/>
      <name val="Times New Roman"/>
      <family val="1"/>
      <charset val="204"/>
    </font>
    <font>
      <sz val="10"/>
      <color rgb="FFCC0099"/>
      <name val="Times New Roman"/>
      <family val="1"/>
      <charset val="204"/>
    </font>
    <font>
      <b/>
      <sz val="10"/>
      <color rgb="FFD60093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D60093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sz val="10"/>
      <color theme="8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8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Protection="1"/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164" fontId="8" fillId="0" borderId="8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164" fontId="8" fillId="0" borderId="4" xfId="0" applyNumberFormat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164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9" fontId="8" fillId="0" borderId="1" xfId="0" applyNumberFormat="1" applyFont="1" applyFill="1" applyBorder="1" applyAlignment="1" applyProtection="1">
      <alignment horizontal="center" vertical="center"/>
    </xf>
    <xf numFmtId="9" fontId="4" fillId="0" borderId="0" xfId="0" applyNumberFormat="1" applyFont="1" applyFill="1" applyProtection="1"/>
    <xf numFmtId="9" fontId="3" fillId="0" borderId="0" xfId="0" applyNumberFormat="1" applyFont="1" applyFill="1" applyAlignment="1" applyProtection="1">
      <alignment horizontal="center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9" fontId="8" fillId="0" borderId="1" xfId="0" applyNumberFormat="1" applyFont="1" applyFill="1" applyBorder="1" applyProtection="1"/>
    <xf numFmtId="9" fontId="8" fillId="0" borderId="0" xfId="0" applyNumberFormat="1" applyFont="1" applyFill="1" applyProtection="1"/>
    <xf numFmtId="9" fontId="2" fillId="0" borderId="0" xfId="0" applyNumberFormat="1" applyFont="1" applyFill="1" applyAlignment="1" applyProtection="1"/>
    <xf numFmtId="9" fontId="1" fillId="0" borderId="0" xfId="0" applyNumberFormat="1" applyFont="1" applyFill="1" applyProtection="1"/>
    <xf numFmtId="9" fontId="2" fillId="0" borderId="0" xfId="0" applyNumberFormat="1" applyFont="1" applyFill="1" applyProtection="1"/>
    <xf numFmtId="9" fontId="1" fillId="0" borderId="0" xfId="0" applyNumberFormat="1" applyFont="1" applyFill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/>
    </xf>
    <xf numFmtId="0" fontId="9" fillId="3" borderId="1" xfId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Protection="1"/>
    <xf numFmtId="0" fontId="3" fillId="3" borderId="1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 wrapText="1"/>
    </xf>
    <xf numFmtId="0" fontId="9" fillId="3" borderId="1" xfId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/>
    </xf>
    <xf numFmtId="0" fontId="17" fillId="3" borderId="1" xfId="0" applyFont="1" applyFill="1" applyBorder="1" applyProtection="1"/>
    <xf numFmtId="0" fontId="16" fillId="3" borderId="1" xfId="0" applyFont="1" applyFill="1" applyBorder="1" applyAlignment="1" applyProtection="1">
      <alignment horizontal="center" vertical="center"/>
    </xf>
    <xf numFmtId="164" fontId="15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vertical="top" wrapText="1"/>
    </xf>
    <xf numFmtId="0" fontId="20" fillId="0" borderId="1" xfId="0" applyFont="1" applyFill="1" applyBorder="1" applyProtection="1"/>
    <xf numFmtId="9" fontId="7" fillId="3" borderId="1" xfId="0" applyNumberFormat="1" applyFont="1" applyFill="1" applyBorder="1" applyAlignment="1" applyProtection="1">
      <alignment horizontal="center" vertical="center"/>
    </xf>
    <xf numFmtId="164" fontId="7" fillId="4" borderId="1" xfId="0" applyNumberFormat="1" applyFont="1" applyFill="1" applyBorder="1" applyAlignment="1" applyProtection="1">
      <alignment horizontal="center" vertical="center"/>
    </xf>
    <xf numFmtId="9" fontId="21" fillId="0" borderId="1" xfId="0" applyNumberFormat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/>
    </xf>
    <xf numFmtId="0" fontId="4" fillId="3" borderId="15" xfId="0" applyFont="1" applyFill="1" applyBorder="1" applyProtection="1"/>
    <xf numFmtId="164" fontId="3" fillId="3" borderId="1" xfId="0" applyNumberFormat="1" applyFont="1" applyFill="1" applyBorder="1" applyAlignment="1" applyProtection="1">
      <alignment horizontal="center" vertical="center"/>
    </xf>
    <xf numFmtId="9" fontId="9" fillId="3" borderId="1" xfId="0" applyNumberFormat="1" applyFont="1" applyFill="1" applyBorder="1" applyAlignment="1" applyProtection="1">
      <alignment horizontal="center" vertical="center"/>
    </xf>
    <xf numFmtId="0" fontId="6" fillId="5" borderId="1" xfId="1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</xf>
    <xf numFmtId="9" fontId="2" fillId="5" borderId="1" xfId="0" applyNumberFormat="1" applyFont="1" applyFill="1" applyBorder="1" applyAlignment="1" applyProtection="1">
      <alignment horizontal="center" vertical="center"/>
    </xf>
    <xf numFmtId="164" fontId="6" fillId="5" borderId="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</xf>
    <xf numFmtId="0" fontId="14" fillId="5" borderId="1" xfId="0" applyFont="1" applyFill="1" applyBorder="1" applyProtection="1"/>
    <xf numFmtId="9" fontId="22" fillId="5" borderId="1" xfId="0" applyNumberFormat="1" applyFont="1" applyFill="1" applyBorder="1" applyAlignment="1" applyProtection="1">
      <alignment horizontal="center" vertical="center"/>
    </xf>
    <xf numFmtId="0" fontId="12" fillId="5" borderId="1" xfId="1" applyFont="1" applyFill="1" applyBorder="1" applyAlignment="1" applyProtection="1">
      <alignment horizontal="center" vertical="center"/>
    </xf>
    <xf numFmtId="0" fontId="14" fillId="5" borderId="1" xfId="1" applyFont="1" applyFill="1" applyBorder="1" applyAlignment="1" applyProtection="1">
      <alignment horizontal="center" vertical="center" wrapText="1"/>
    </xf>
    <xf numFmtId="9" fontId="6" fillId="5" borderId="1" xfId="0" applyNumberFormat="1" applyFont="1" applyFill="1" applyBorder="1" applyAlignment="1" applyProtection="1">
      <alignment horizontal="center" vertical="center"/>
    </xf>
    <xf numFmtId="9" fontId="23" fillId="3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center" wrapText="1"/>
    </xf>
    <xf numFmtId="0" fontId="6" fillId="5" borderId="1" xfId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16" fillId="3" borderId="1" xfId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9" fontId="8" fillId="3" borderId="1" xfId="0" applyNumberFormat="1" applyFont="1" applyFill="1" applyBorder="1" applyAlignment="1" applyProtection="1">
      <alignment horizontal="center" vertical="center"/>
    </xf>
    <xf numFmtId="164" fontId="8" fillId="3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9" fontId="7" fillId="6" borderId="1" xfId="0" applyNumberFormat="1" applyFont="1" applyFill="1" applyBorder="1" applyAlignment="1" applyProtection="1">
      <alignment horizontal="center" vertical="center"/>
    </xf>
    <xf numFmtId="164" fontId="7" fillId="6" borderId="1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9" fontId="8" fillId="6" borderId="1" xfId="0" applyNumberFormat="1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10" fillId="7" borderId="1" xfId="1" applyFont="1" applyFill="1" applyBorder="1" applyAlignment="1" applyProtection="1">
      <alignment horizontal="center" vertical="center"/>
    </xf>
    <xf numFmtId="0" fontId="9" fillId="7" borderId="1" xfId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9" fontId="9" fillId="7" borderId="1" xfId="0" applyNumberFormat="1" applyFont="1" applyFill="1" applyBorder="1" applyAlignment="1" applyProtection="1">
      <alignment horizontal="center" vertical="center"/>
    </xf>
    <xf numFmtId="164" fontId="9" fillId="7" borderId="1" xfId="0" applyNumberFormat="1" applyFont="1" applyFill="1" applyBorder="1" applyAlignment="1" applyProtection="1">
      <alignment horizontal="center" vertical="center"/>
    </xf>
    <xf numFmtId="0" fontId="2" fillId="7" borderId="1" xfId="1" applyFont="1" applyFill="1" applyBorder="1" applyAlignment="1" applyProtection="1">
      <alignment horizontal="center" vertical="center"/>
    </xf>
    <xf numFmtId="0" fontId="2" fillId="7" borderId="1" xfId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Protection="1"/>
    <xf numFmtId="0" fontId="10" fillId="7" borderId="1" xfId="1" applyFont="1" applyFill="1" applyBorder="1" applyAlignment="1" applyProtection="1">
      <alignment horizontal="center" vertical="center" wrapText="1"/>
    </xf>
    <xf numFmtId="9" fontId="3" fillId="3" borderId="1" xfId="0" applyNumberFormat="1" applyFont="1" applyFill="1" applyBorder="1" applyAlignment="1" applyProtection="1">
      <alignment horizontal="center" vertical="center"/>
    </xf>
    <xf numFmtId="9" fontId="3" fillId="6" borderId="1" xfId="0" applyNumberFormat="1" applyFont="1" applyFill="1" applyBorder="1" applyAlignment="1" applyProtection="1">
      <alignment horizontal="center" vertical="center"/>
    </xf>
    <xf numFmtId="164" fontId="8" fillId="6" borderId="1" xfId="0" applyNumberFormat="1" applyFont="1" applyFill="1" applyBorder="1" applyAlignment="1" applyProtection="1">
      <alignment horizontal="center" vertical="center"/>
    </xf>
    <xf numFmtId="0" fontId="2" fillId="7" borderId="1" xfId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 vertical="center" wrapText="1"/>
    </xf>
    <xf numFmtId="9" fontId="10" fillId="7" borderId="1" xfId="0" applyNumberFormat="1" applyFont="1" applyFill="1" applyBorder="1" applyAlignment="1" applyProtection="1">
      <alignment horizontal="center" vertical="center"/>
    </xf>
    <xf numFmtId="0" fontId="10" fillId="7" borderId="1" xfId="1" applyFont="1" applyFill="1" applyBorder="1" applyAlignment="1" applyProtection="1">
      <alignment horizontal="center"/>
    </xf>
    <xf numFmtId="0" fontId="9" fillId="7" borderId="1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9" fontId="24" fillId="0" borderId="0" xfId="0" applyNumberFormat="1" applyFont="1" applyFill="1" applyProtection="1">
      <protection locked="0"/>
    </xf>
    <xf numFmtId="0" fontId="24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9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3" fillId="6" borderId="2" xfId="0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0000FF"/>
      <color rgb="FFCCFF66"/>
      <color rgb="FF99FFCC"/>
      <color rgb="FFCC3399"/>
      <color rgb="FFE2EFD9"/>
      <color rgb="FFCCECFF"/>
      <color rgb="FFFF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9"/>
  <sheetViews>
    <sheetView tabSelected="1" topLeftCell="A373" zoomScale="90" zoomScaleNormal="90" workbookViewId="0">
      <selection activeCell="F365" sqref="F365"/>
    </sheetView>
  </sheetViews>
  <sheetFormatPr defaultColWidth="14.140625" defaultRowHeight="19.5" customHeight="1" x14ac:dyDescent="0.2"/>
  <cols>
    <col min="1" max="1" width="12.42578125" style="164" customWidth="1"/>
    <col min="2" max="2" width="9.42578125" style="4" customWidth="1"/>
    <col min="3" max="3" width="41.42578125" style="147" customWidth="1"/>
    <col min="4" max="4" width="14.140625" style="4"/>
    <col min="5" max="5" width="16.42578125" style="4" bestFit="1" customWidth="1"/>
    <col min="6" max="6" width="14.140625" style="4"/>
    <col min="7" max="7" width="14.140625" style="65"/>
    <col min="8" max="16384" width="14.140625" style="4"/>
  </cols>
  <sheetData>
    <row r="1" spans="1:8" ht="19.5" customHeight="1" x14ac:dyDescent="0.2">
      <c r="A1" s="217" t="s">
        <v>300</v>
      </c>
      <c r="B1" s="217"/>
      <c r="C1" s="217"/>
      <c r="D1" s="217"/>
      <c r="E1" s="217"/>
      <c r="F1" s="217"/>
      <c r="G1" s="217"/>
      <c r="H1" s="217"/>
    </row>
    <row r="2" spans="1:8" ht="19.5" customHeight="1" x14ac:dyDescent="0.2">
      <c r="A2" s="217"/>
      <c r="B2" s="217"/>
      <c r="C2" s="217"/>
      <c r="D2" s="217"/>
      <c r="E2" s="217"/>
      <c r="F2" s="217"/>
      <c r="G2" s="217"/>
      <c r="H2" s="217"/>
    </row>
    <row r="3" spans="1:8" ht="19.5" customHeight="1" x14ac:dyDescent="0.2">
      <c r="A3" s="134" t="s">
        <v>229</v>
      </c>
      <c r="B3" s="6" t="s">
        <v>289</v>
      </c>
      <c r="C3" s="134"/>
      <c r="D3" s="2"/>
      <c r="E3" s="3"/>
      <c r="F3" s="3"/>
      <c r="G3" s="66"/>
      <c r="H3" s="3"/>
    </row>
    <row r="4" spans="1:8" ht="19.5" customHeight="1" thickBot="1" x14ac:dyDescent="0.25">
      <c r="A4" s="152" t="s">
        <v>302</v>
      </c>
      <c r="B4" s="7"/>
      <c r="C4" s="135"/>
      <c r="D4" s="8"/>
      <c r="E4" s="8"/>
      <c r="F4" s="8"/>
      <c r="G4" s="197" t="s">
        <v>290</v>
      </c>
      <c r="H4" s="198"/>
    </row>
    <row r="5" spans="1:8" ht="52.5" customHeight="1" thickBot="1" x14ac:dyDescent="0.25">
      <c r="A5" s="10" t="s">
        <v>0</v>
      </c>
      <c r="B5" s="10" t="s">
        <v>1</v>
      </c>
      <c r="C5" s="11" t="s">
        <v>2</v>
      </c>
      <c r="D5" s="11" t="s">
        <v>3</v>
      </c>
      <c r="E5" s="10" t="s">
        <v>4</v>
      </c>
      <c r="F5" s="10" t="s">
        <v>5</v>
      </c>
      <c r="G5" s="67" t="s">
        <v>6</v>
      </c>
      <c r="H5" s="10" t="s">
        <v>7</v>
      </c>
    </row>
    <row r="6" spans="1:8" ht="19.5" customHeight="1" thickBot="1" x14ac:dyDescent="0.25">
      <c r="A6" s="11">
        <v>1</v>
      </c>
      <c r="B6" s="12">
        <v>2</v>
      </c>
      <c r="C6" s="11">
        <v>3</v>
      </c>
      <c r="D6" s="196">
        <v>4</v>
      </c>
      <c r="E6" s="13">
        <v>5</v>
      </c>
      <c r="F6" s="13">
        <v>6</v>
      </c>
      <c r="G6" s="125">
        <v>7</v>
      </c>
      <c r="H6" s="13">
        <v>8</v>
      </c>
    </row>
    <row r="7" spans="1:8" ht="19.5" customHeight="1" thickBot="1" x14ac:dyDescent="0.25">
      <c r="A7" s="153">
        <v>197</v>
      </c>
      <c r="B7" s="12"/>
      <c r="C7" s="11" t="s">
        <v>8</v>
      </c>
      <c r="D7" s="23"/>
      <c r="E7" s="12"/>
      <c r="F7" s="14"/>
      <c r="G7" s="68"/>
      <c r="H7" s="14"/>
    </row>
    <row r="8" spans="1:8" ht="19.5" customHeight="1" thickBot="1" x14ac:dyDescent="0.25">
      <c r="A8" s="154">
        <f>A7</f>
        <v>197</v>
      </c>
      <c r="B8" s="207">
        <v>1</v>
      </c>
      <c r="C8" s="218" t="s">
        <v>9</v>
      </c>
      <c r="D8" s="16">
        <v>2011</v>
      </c>
      <c r="E8" s="17">
        <v>90</v>
      </c>
      <c r="F8" s="18">
        <v>0</v>
      </c>
      <c r="G8" s="64">
        <f>IF(NOT(TRUNC(A8)=A8),"Ошибка в наборе",MIN(E8/A8,1))</f>
        <v>0.45685279187817257</v>
      </c>
      <c r="H8" s="19">
        <f>IF(ISERR(F8/E8),0,IF(ABS(F8)&gt;ABS(E8),"проверь поле F",MIN(ABS(F8/E8),1)))</f>
        <v>0</v>
      </c>
    </row>
    <row r="9" spans="1:8" ht="19.5" customHeight="1" thickBot="1" x14ac:dyDescent="0.25">
      <c r="A9" s="154">
        <f t="shared" ref="A9:A11" si="0">A8</f>
        <v>197</v>
      </c>
      <c r="B9" s="208"/>
      <c r="C9" s="219"/>
      <c r="D9" s="16">
        <v>2018</v>
      </c>
      <c r="E9" s="17">
        <v>120</v>
      </c>
      <c r="F9" s="18">
        <v>0</v>
      </c>
      <c r="G9" s="64">
        <f>IF(NOT(TRUNC(A9)=A9),"Ошибка в наборе",MIN(E9/A9,1))</f>
        <v>0.6091370558375635</v>
      </c>
      <c r="H9" s="19">
        <f>IF(ISERR(F9/E9),0,IF(ABS(F9)&gt;ABS(E9),"проверь поле F",MIN(ABS(F9/E9),1)))</f>
        <v>0</v>
      </c>
    </row>
    <row r="10" spans="1:8" ht="19.5" customHeight="1" thickBot="1" x14ac:dyDescent="0.25">
      <c r="A10" s="154">
        <f t="shared" si="0"/>
        <v>197</v>
      </c>
      <c r="B10" s="208"/>
      <c r="C10" s="194" t="s">
        <v>10</v>
      </c>
      <c r="D10" s="16">
        <v>1998</v>
      </c>
      <c r="E10" s="17"/>
      <c r="F10" s="18"/>
      <c r="G10" s="64">
        <f t="shared" ref="G10:G22" si="1">IF(NOT(TRUNC(A10)=A10),"Ошибка в наборе",MIN(E10/A10,1))</f>
        <v>0</v>
      </c>
      <c r="H10" s="19">
        <f t="shared" ref="H10:H71" si="2">IF(ISERR(F10/E10),0,IF(ABS(F10)&gt;ABS(E10),"проверь поле F",MIN(ABS(F10/E10),1)))</f>
        <v>0</v>
      </c>
    </row>
    <row r="11" spans="1:8" ht="19.5" customHeight="1" thickBot="1" x14ac:dyDescent="0.25">
      <c r="A11" s="154">
        <f t="shared" si="0"/>
        <v>197</v>
      </c>
      <c r="B11" s="208"/>
      <c r="C11" s="194" t="s">
        <v>11</v>
      </c>
      <c r="D11" s="20" t="s">
        <v>12</v>
      </c>
      <c r="E11" s="17"/>
      <c r="F11" s="18"/>
      <c r="G11" s="64">
        <f t="shared" si="1"/>
        <v>0</v>
      </c>
      <c r="H11" s="19">
        <f t="shared" si="2"/>
        <v>0</v>
      </c>
    </row>
    <row r="12" spans="1:8" ht="19.5" customHeight="1" thickBot="1" x14ac:dyDescent="0.25">
      <c r="A12" s="154">
        <f t="shared" ref="A12:A71" si="3">A11</f>
        <v>197</v>
      </c>
      <c r="B12" s="209"/>
      <c r="C12" s="87" t="s">
        <v>13</v>
      </c>
      <c r="D12" s="74"/>
      <c r="E12" s="75">
        <f>E8+E9+E10+E11</f>
        <v>210</v>
      </c>
      <c r="F12" s="75">
        <f>F8+F9+F10+F11</f>
        <v>0</v>
      </c>
      <c r="G12" s="150">
        <f t="shared" si="1"/>
        <v>1</v>
      </c>
      <c r="H12" s="82">
        <f t="shared" si="2"/>
        <v>0</v>
      </c>
    </row>
    <row r="13" spans="1:8" ht="19.5" customHeight="1" thickBot="1" x14ac:dyDescent="0.25">
      <c r="A13" s="154">
        <f t="shared" si="3"/>
        <v>197</v>
      </c>
      <c r="B13" s="21">
        <v>2</v>
      </c>
      <c r="C13" s="94" t="s">
        <v>14</v>
      </c>
      <c r="D13" s="54">
        <v>2013</v>
      </c>
      <c r="E13" s="17">
        <v>130</v>
      </c>
      <c r="F13" s="22">
        <v>130</v>
      </c>
      <c r="G13" s="150">
        <f t="shared" si="1"/>
        <v>0.65989847715736039</v>
      </c>
      <c r="H13" s="82">
        <f t="shared" si="2"/>
        <v>1</v>
      </c>
    </row>
    <row r="14" spans="1:8" ht="20.25" customHeight="1" thickBot="1" x14ac:dyDescent="0.25">
      <c r="A14" s="154">
        <f t="shared" si="3"/>
        <v>197</v>
      </c>
      <c r="B14" s="207">
        <v>3</v>
      </c>
      <c r="C14" s="218" t="s">
        <v>16</v>
      </c>
      <c r="D14" s="20">
        <v>2011</v>
      </c>
      <c r="E14" s="17">
        <v>110</v>
      </c>
      <c r="F14" s="18">
        <v>110</v>
      </c>
      <c r="G14" s="171">
        <f t="shared" si="1"/>
        <v>0.55837563451776651</v>
      </c>
      <c r="H14" s="19">
        <f t="shared" si="2"/>
        <v>1</v>
      </c>
    </row>
    <row r="15" spans="1:8" ht="18" customHeight="1" thickBot="1" x14ac:dyDescent="0.25">
      <c r="A15" s="154">
        <f t="shared" si="3"/>
        <v>197</v>
      </c>
      <c r="B15" s="208"/>
      <c r="C15" s="219"/>
      <c r="D15" s="16">
        <v>2016</v>
      </c>
      <c r="E15" s="17">
        <v>60</v>
      </c>
      <c r="F15" s="18">
        <v>60</v>
      </c>
      <c r="G15" s="171">
        <f t="shared" si="1"/>
        <v>0.30456852791878175</v>
      </c>
      <c r="H15" s="19">
        <f t="shared" si="2"/>
        <v>1</v>
      </c>
    </row>
    <row r="16" spans="1:8" ht="19.5" customHeight="1" thickBot="1" x14ac:dyDescent="0.25">
      <c r="A16" s="155">
        <f t="shared" si="3"/>
        <v>197</v>
      </c>
      <c r="B16" s="209"/>
      <c r="C16" s="89" t="s">
        <v>17</v>
      </c>
      <c r="D16" s="76"/>
      <c r="E16" s="75">
        <f>E14+E15</f>
        <v>170</v>
      </c>
      <c r="F16" s="75">
        <f>SUM(F14:F15)</f>
        <v>170</v>
      </c>
      <c r="G16" s="150">
        <f t="shared" si="1"/>
        <v>0.86294416243654826</v>
      </c>
      <c r="H16" s="82">
        <f t="shared" si="2"/>
        <v>1</v>
      </c>
    </row>
    <row r="17" spans="1:8" ht="19.5" customHeight="1" thickBot="1" x14ac:dyDescent="0.25">
      <c r="A17" s="11">
        <f t="shared" si="3"/>
        <v>197</v>
      </c>
      <c r="B17" s="207">
        <v>4</v>
      </c>
      <c r="C17" s="220" t="s">
        <v>189</v>
      </c>
      <c r="D17" s="16">
        <v>2011</v>
      </c>
      <c r="E17" s="17"/>
      <c r="F17" s="18"/>
      <c r="G17" s="171">
        <f t="shared" si="1"/>
        <v>0</v>
      </c>
      <c r="H17" s="19">
        <f t="shared" si="2"/>
        <v>0</v>
      </c>
    </row>
    <row r="18" spans="1:8" ht="19.5" customHeight="1" thickBot="1" x14ac:dyDescent="0.25">
      <c r="A18" s="156">
        <f t="shared" si="3"/>
        <v>197</v>
      </c>
      <c r="B18" s="208"/>
      <c r="C18" s="220"/>
      <c r="D18" s="16">
        <v>2013</v>
      </c>
      <c r="E18" s="17"/>
      <c r="F18" s="18"/>
      <c r="G18" s="171">
        <f t="shared" si="1"/>
        <v>0</v>
      </c>
      <c r="H18" s="19">
        <f t="shared" si="2"/>
        <v>0</v>
      </c>
    </row>
    <row r="19" spans="1:8" ht="19.5" customHeight="1" thickBot="1" x14ac:dyDescent="0.25">
      <c r="A19" s="154">
        <f t="shared" si="3"/>
        <v>197</v>
      </c>
      <c r="B19" s="208"/>
      <c r="C19" s="194" t="s">
        <v>18</v>
      </c>
      <c r="D19" s="16">
        <v>2010</v>
      </c>
      <c r="E19" s="17"/>
      <c r="F19" s="18"/>
      <c r="G19" s="171">
        <f t="shared" si="1"/>
        <v>0</v>
      </c>
      <c r="H19" s="19">
        <f t="shared" si="2"/>
        <v>0</v>
      </c>
    </row>
    <row r="20" spans="1:8" ht="19.5" customHeight="1" thickBot="1" x14ac:dyDescent="0.25">
      <c r="A20" s="155">
        <f t="shared" si="3"/>
        <v>197</v>
      </c>
      <c r="B20" s="209"/>
      <c r="C20" s="89" t="s">
        <v>20</v>
      </c>
      <c r="D20" s="76"/>
      <c r="E20" s="75">
        <f>E17+E18+E19</f>
        <v>0</v>
      </c>
      <c r="F20" s="75">
        <f>F17+F18+F19</f>
        <v>0</v>
      </c>
      <c r="G20" s="150">
        <f t="shared" si="1"/>
        <v>0</v>
      </c>
      <c r="H20" s="82">
        <f t="shared" si="2"/>
        <v>0</v>
      </c>
    </row>
    <row r="21" spans="1:8" ht="19.5" customHeight="1" thickBot="1" x14ac:dyDescent="0.25">
      <c r="A21" s="11">
        <f t="shared" si="3"/>
        <v>197</v>
      </c>
      <c r="B21" s="192">
        <v>5</v>
      </c>
      <c r="C21" s="126" t="s">
        <v>190</v>
      </c>
      <c r="D21" s="16">
        <v>2011.2016000000001</v>
      </c>
      <c r="E21" s="24">
        <v>160</v>
      </c>
      <c r="F21" s="22">
        <v>160</v>
      </c>
      <c r="G21" s="150">
        <f t="shared" si="1"/>
        <v>0.81218274111675126</v>
      </c>
      <c r="H21" s="82">
        <f t="shared" si="2"/>
        <v>1</v>
      </c>
    </row>
    <row r="22" spans="1:8" ht="19.5" customHeight="1" thickBot="1" x14ac:dyDescent="0.25">
      <c r="A22" s="11">
        <f t="shared" si="3"/>
        <v>197</v>
      </c>
      <c r="B22" s="192">
        <v>6</v>
      </c>
      <c r="C22" s="89" t="s">
        <v>22</v>
      </c>
      <c r="D22" s="16">
        <v>2012</v>
      </c>
      <c r="E22" s="24"/>
      <c r="F22" s="22"/>
      <c r="G22" s="150">
        <f t="shared" si="1"/>
        <v>0</v>
      </c>
      <c r="H22" s="82">
        <f t="shared" si="2"/>
        <v>0</v>
      </c>
    </row>
    <row r="23" spans="1:8" ht="19.5" customHeight="1" thickBot="1" x14ac:dyDescent="0.25">
      <c r="A23" s="172">
        <f t="shared" si="3"/>
        <v>197</v>
      </c>
      <c r="B23" s="173"/>
      <c r="C23" s="174" t="s">
        <v>23</v>
      </c>
      <c r="D23" s="175"/>
      <c r="E23" s="172">
        <f>E12+E13+E16+E20+E21+E22</f>
        <v>670</v>
      </c>
      <c r="F23" s="172">
        <f>F12+F13+F16+F20+F21+F22</f>
        <v>460</v>
      </c>
      <c r="G23" s="176">
        <f>(G12+G13+G16+G20+G21+G22)/6</f>
        <v>0.55583756345177671</v>
      </c>
      <c r="H23" s="177">
        <f t="shared" si="2"/>
        <v>0.68656716417910446</v>
      </c>
    </row>
    <row r="24" spans="1:8" ht="19.5" customHeight="1" thickBot="1" x14ac:dyDescent="0.25">
      <c r="A24" s="24">
        <v>135</v>
      </c>
      <c r="B24" s="203"/>
      <c r="C24" s="199" t="s">
        <v>24</v>
      </c>
      <c r="D24" s="204"/>
      <c r="E24" s="202"/>
      <c r="F24" s="204"/>
      <c r="G24" s="200"/>
      <c r="H24" s="201"/>
    </row>
    <row r="25" spans="1:8" ht="19.5" customHeight="1" thickBot="1" x14ac:dyDescent="0.25">
      <c r="A25" s="156">
        <f t="shared" si="3"/>
        <v>135</v>
      </c>
      <c r="B25" s="210">
        <v>1</v>
      </c>
      <c r="C25" s="218" t="s">
        <v>25</v>
      </c>
      <c r="D25" s="16">
        <v>2013</v>
      </c>
      <c r="E25" s="17">
        <v>120</v>
      </c>
      <c r="F25" s="18">
        <v>69</v>
      </c>
      <c r="G25" s="64">
        <f>IF(NOT(TRUNC(A25)=A25),"Ошибка в наборе",MIN(E25/A25,1))</f>
        <v>0.88888888888888884</v>
      </c>
      <c r="H25" s="19">
        <f t="shared" si="2"/>
        <v>0.57499999999999996</v>
      </c>
    </row>
    <row r="26" spans="1:8" ht="19.5" customHeight="1" thickBot="1" x14ac:dyDescent="0.25">
      <c r="A26" s="154">
        <f t="shared" si="3"/>
        <v>135</v>
      </c>
      <c r="B26" s="210"/>
      <c r="C26" s="219"/>
      <c r="D26" s="16">
        <v>2016</v>
      </c>
      <c r="E26" s="17">
        <v>60</v>
      </c>
      <c r="F26" s="18">
        <v>34</v>
      </c>
      <c r="G26" s="64">
        <f t="shared" ref="G26:G52" si="4">IF(NOT(TRUNC(A26)=A26),"Ошибка в наборе",MIN(E26/A26,1))</f>
        <v>0.44444444444444442</v>
      </c>
      <c r="H26" s="19">
        <f t="shared" si="2"/>
        <v>0.56666666666666665</v>
      </c>
    </row>
    <row r="27" spans="1:8" ht="19.5" customHeight="1" thickBot="1" x14ac:dyDescent="0.25">
      <c r="A27" s="154">
        <f t="shared" si="3"/>
        <v>135</v>
      </c>
      <c r="B27" s="210"/>
      <c r="C27" s="15" t="s">
        <v>26</v>
      </c>
      <c r="D27" s="16">
        <v>2013</v>
      </c>
      <c r="E27" s="17">
        <v>50</v>
      </c>
      <c r="F27" s="18">
        <v>0</v>
      </c>
      <c r="G27" s="64">
        <f t="shared" si="4"/>
        <v>0.37037037037037035</v>
      </c>
      <c r="H27" s="19">
        <f t="shared" si="2"/>
        <v>0</v>
      </c>
    </row>
    <row r="28" spans="1:8" ht="19.5" customHeight="1" thickBot="1" x14ac:dyDescent="0.25">
      <c r="A28" s="154">
        <f t="shared" si="3"/>
        <v>135</v>
      </c>
      <c r="B28" s="210"/>
      <c r="C28" s="218" t="s">
        <v>27</v>
      </c>
      <c r="D28" s="16">
        <v>2003</v>
      </c>
      <c r="E28" s="17"/>
      <c r="F28" s="18"/>
      <c r="G28" s="64">
        <f t="shared" si="4"/>
        <v>0</v>
      </c>
      <c r="H28" s="19">
        <f t="shared" si="2"/>
        <v>0</v>
      </c>
    </row>
    <row r="29" spans="1:8" ht="19.5" customHeight="1" thickBot="1" x14ac:dyDescent="0.25">
      <c r="A29" s="154">
        <f t="shared" si="3"/>
        <v>135</v>
      </c>
      <c r="B29" s="210"/>
      <c r="C29" s="219"/>
      <c r="D29" s="16">
        <v>2006</v>
      </c>
      <c r="E29" s="17"/>
      <c r="F29" s="18"/>
      <c r="G29" s="64">
        <f t="shared" si="4"/>
        <v>0</v>
      </c>
      <c r="H29" s="19">
        <f t="shared" si="2"/>
        <v>0</v>
      </c>
    </row>
    <row r="30" spans="1:8" ht="19.5" customHeight="1" thickBot="1" x14ac:dyDescent="0.25">
      <c r="A30" s="155">
        <f t="shared" si="3"/>
        <v>135</v>
      </c>
      <c r="B30" s="210"/>
      <c r="C30" s="194" t="s">
        <v>28</v>
      </c>
      <c r="D30" s="16">
        <v>2003</v>
      </c>
      <c r="E30" s="17"/>
      <c r="F30" s="18"/>
      <c r="G30" s="64">
        <f t="shared" si="4"/>
        <v>0</v>
      </c>
      <c r="H30" s="19">
        <f t="shared" si="2"/>
        <v>0</v>
      </c>
    </row>
    <row r="31" spans="1:8" ht="19.5" customHeight="1" thickBot="1" x14ac:dyDescent="0.25">
      <c r="A31" s="11">
        <f t="shared" si="3"/>
        <v>135</v>
      </c>
      <c r="B31" s="210"/>
      <c r="C31" s="89" t="s">
        <v>29</v>
      </c>
      <c r="D31" s="76"/>
      <c r="E31" s="75">
        <f>SUM(E25:E30)</f>
        <v>230</v>
      </c>
      <c r="F31" s="75">
        <f>SUM(F25:F30)</f>
        <v>103</v>
      </c>
      <c r="G31" s="150">
        <f t="shared" si="4"/>
        <v>1</v>
      </c>
      <c r="H31" s="82">
        <f t="shared" si="2"/>
        <v>0.44782608695652176</v>
      </c>
    </row>
    <row r="32" spans="1:8" ht="19.5" customHeight="1" thickBot="1" x14ac:dyDescent="0.25">
      <c r="A32" s="156">
        <f t="shared" si="3"/>
        <v>135</v>
      </c>
      <c r="B32" s="210">
        <v>2</v>
      </c>
      <c r="C32" s="218" t="s">
        <v>30</v>
      </c>
      <c r="D32" s="16">
        <v>2013</v>
      </c>
      <c r="E32" s="17">
        <v>120</v>
      </c>
      <c r="F32" s="18">
        <v>33</v>
      </c>
      <c r="G32" s="64">
        <f t="shared" si="4"/>
        <v>0.88888888888888884</v>
      </c>
      <c r="H32" s="19">
        <f t="shared" si="2"/>
        <v>0.27500000000000002</v>
      </c>
    </row>
    <row r="33" spans="1:8" ht="19.5" customHeight="1" thickBot="1" x14ac:dyDescent="0.25">
      <c r="A33" s="154">
        <f t="shared" si="3"/>
        <v>135</v>
      </c>
      <c r="B33" s="210"/>
      <c r="C33" s="219"/>
      <c r="D33" s="16">
        <v>2017</v>
      </c>
      <c r="E33" s="17">
        <v>115</v>
      </c>
      <c r="F33" s="18">
        <v>69</v>
      </c>
      <c r="G33" s="64">
        <f t="shared" si="4"/>
        <v>0.85185185185185186</v>
      </c>
      <c r="H33" s="19">
        <f t="shared" si="2"/>
        <v>0.6</v>
      </c>
    </row>
    <row r="34" spans="1:8" ht="19.5" customHeight="1" thickBot="1" x14ac:dyDescent="0.25">
      <c r="A34" s="154">
        <f t="shared" si="3"/>
        <v>135</v>
      </c>
      <c r="B34" s="210"/>
      <c r="C34" s="15" t="s">
        <v>31</v>
      </c>
      <c r="D34" s="16">
        <v>2004</v>
      </c>
      <c r="E34" s="17"/>
      <c r="F34" s="18"/>
      <c r="G34" s="64">
        <f t="shared" si="4"/>
        <v>0</v>
      </c>
      <c r="H34" s="19">
        <f t="shared" si="2"/>
        <v>0</v>
      </c>
    </row>
    <row r="35" spans="1:8" ht="19.5" customHeight="1" thickBot="1" x14ac:dyDescent="0.25">
      <c r="A35" s="154">
        <f t="shared" si="3"/>
        <v>135</v>
      </c>
      <c r="B35" s="210"/>
      <c r="C35" s="218" t="s">
        <v>32</v>
      </c>
      <c r="D35" s="16">
        <v>2012</v>
      </c>
      <c r="E35" s="17">
        <v>20</v>
      </c>
      <c r="F35" s="18">
        <v>0</v>
      </c>
      <c r="G35" s="64">
        <f t="shared" si="4"/>
        <v>0.14814814814814814</v>
      </c>
      <c r="H35" s="19">
        <f t="shared" si="2"/>
        <v>0</v>
      </c>
    </row>
    <row r="36" spans="1:8" ht="19.5" customHeight="1" thickBot="1" x14ac:dyDescent="0.25">
      <c r="A36" s="155">
        <f t="shared" si="3"/>
        <v>135</v>
      </c>
      <c r="B36" s="210"/>
      <c r="C36" s="219"/>
      <c r="D36" s="16">
        <v>2013</v>
      </c>
      <c r="E36" s="17"/>
      <c r="F36" s="18"/>
      <c r="G36" s="64">
        <f t="shared" si="4"/>
        <v>0</v>
      </c>
      <c r="H36" s="19">
        <f t="shared" si="2"/>
        <v>0</v>
      </c>
    </row>
    <row r="37" spans="1:8" ht="19.5" customHeight="1" thickBot="1" x14ac:dyDescent="0.25">
      <c r="A37" s="155">
        <f t="shared" si="3"/>
        <v>135</v>
      </c>
      <c r="B37" s="210"/>
      <c r="C37" s="91" t="s">
        <v>13</v>
      </c>
      <c r="D37" s="76"/>
      <c r="E37" s="75">
        <f>SUM(E32:E36)</f>
        <v>255</v>
      </c>
      <c r="F37" s="75">
        <f>SUM(F32:F36)</f>
        <v>102</v>
      </c>
      <c r="G37" s="150">
        <f t="shared" si="4"/>
        <v>1</v>
      </c>
      <c r="H37" s="82">
        <f t="shared" si="2"/>
        <v>0.4</v>
      </c>
    </row>
    <row r="38" spans="1:8" ht="19.5" customHeight="1" thickBot="1" x14ac:dyDescent="0.25">
      <c r="A38" s="11">
        <f t="shared" si="3"/>
        <v>135</v>
      </c>
      <c r="B38" s="26">
        <v>3</v>
      </c>
      <c r="C38" s="89" t="s">
        <v>33</v>
      </c>
      <c r="D38" s="16">
        <v>2013</v>
      </c>
      <c r="E38" s="24">
        <v>110</v>
      </c>
      <c r="F38" s="22">
        <v>110</v>
      </c>
      <c r="G38" s="150">
        <f t="shared" si="4"/>
        <v>0.81481481481481477</v>
      </c>
      <c r="H38" s="82">
        <f t="shared" si="2"/>
        <v>1</v>
      </c>
    </row>
    <row r="39" spans="1:8" ht="19.5" customHeight="1" thickBot="1" x14ac:dyDescent="0.25">
      <c r="A39" s="11">
        <f t="shared" si="3"/>
        <v>135</v>
      </c>
      <c r="B39" s="207">
        <v>4</v>
      </c>
      <c r="C39" s="218" t="s">
        <v>19</v>
      </c>
      <c r="D39" s="28">
        <v>2011</v>
      </c>
      <c r="E39" s="29">
        <v>110</v>
      </c>
      <c r="F39" s="30">
        <v>0</v>
      </c>
      <c r="G39" s="64">
        <f t="shared" si="4"/>
        <v>0.81481481481481477</v>
      </c>
      <c r="H39" s="31">
        <f t="shared" si="2"/>
        <v>0</v>
      </c>
    </row>
    <row r="40" spans="1:8" ht="19.5" customHeight="1" thickBot="1" x14ac:dyDescent="0.25">
      <c r="A40" s="11">
        <f t="shared" si="3"/>
        <v>135</v>
      </c>
      <c r="B40" s="208"/>
      <c r="C40" s="221"/>
      <c r="D40" s="32">
        <v>2010</v>
      </c>
      <c r="E40" s="33"/>
      <c r="F40" s="34"/>
      <c r="G40" s="64">
        <f t="shared" si="4"/>
        <v>0</v>
      </c>
      <c r="H40" s="35">
        <f t="shared" si="2"/>
        <v>0</v>
      </c>
    </row>
    <row r="41" spans="1:8" ht="19.5" customHeight="1" thickBot="1" x14ac:dyDescent="0.25">
      <c r="A41" s="11">
        <f t="shared" si="3"/>
        <v>135</v>
      </c>
      <c r="B41" s="208"/>
      <c r="C41" s="36" t="s">
        <v>35</v>
      </c>
      <c r="D41" s="37">
        <v>2010</v>
      </c>
      <c r="E41" s="38"/>
      <c r="F41" s="39"/>
      <c r="G41" s="64">
        <f t="shared" si="4"/>
        <v>0</v>
      </c>
      <c r="H41" s="40">
        <f t="shared" si="2"/>
        <v>0</v>
      </c>
    </row>
    <row r="42" spans="1:8" ht="19.5" customHeight="1" thickBot="1" x14ac:dyDescent="0.25">
      <c r="A42" s="11">
        <f t="shared" si="3"/>
        <v>135</v>
      </c>
      <c r="B42" s="209"/>
      <c r="C42" s="89" t="s">
        <v>20</v>
      </c>
      <c r="D42" s="76"/>
      <c r="E42" s="75">
        <f>E39+E40+E41</f>
        <v>110</v>
      </c>
      <c r="F42" s="75">
        <f>F39+F40+F41</f>
        <v>0</v>
      </c>
      <c r="G42" s="150">
        <f t="shared" si="4"/>
        <v>0.81481481481481477</v>
      </c>
      <c r="H42" s="82">
        <f t="shared" si="2"/>
        <v>0</v>
      </c>
    </row>
    <row r="43" spans="1:8" ht="19.5" customHeight="1" thickBot="1" x14ac:dyDescent="0.25">
      <c r="A43" s="11">
        <f t="shared" si="3"/>
        <v>135</v>
      </c>
      <c r="B43" s="207">
        <v>5</v>
      </c>
      <c r="C43" s="136" t="s">
        <v>221</v>
      </c>
      <c r="D43" s="28">
        <v>2011</v>
      </c>
      <c r="E43" s="29">
        <v>110</v>
      </c>
      <c r="F43" s="29">
        <v>110</v>
      </c>
      <c r="G43" s="64">
        <f t="shared" si="4"/>
        <v>0.81481481481481477</v>
      </c>
      <c r="H43" s="19">
        <f t="shared" si="2"/>
        <v>1</v>
      </c>
    </row>
    <row r="44" spans="1:8" ht="19.5" customHeight="1" thickBot="1" x14ac:dyDescent="0.25">
      <c r="A44" s="11">
        <f t="shared" si="3"/>
        <v>135</v>
      </c>
      <c r="B44" s="208"/>
      <c r="C44" s="36" t="s">
        <v>36</v>
      </c>
      <c r="D44" s="37">
        <v>2009</v>
      </c>
      <c r="E44" s="38"/>
      <c r="F44" s="39"/>
      <c r="G44" s="64">
        <f t="shared" si="4"/>
        <v>0</v>
      </c>
      <c r="H44" s="19">
        <f t="shared" si="2"/>
        <v>0</v>
      </c>
    </row>
    <row r="45" spans="1:8" ht="19.5" customHeight="1" thickBot="1" x14ac:dyDescent="0.25">
      <c r="A45" s="11">
        <f t="shared" si="3"/>
        <v>135</v>
      </c>
      <c r="B45" s="209"/>
      <c r="C45" s="127" t="s">
        <v>222</v>
      </c>
      <c r="D45" s="83"/>
      <c r="E45" s="84">
        <f>E43+E44</f>
        <v>110</v>
      </c>
      <c r="F45" s="84">
        <f>F43+F44</f>
        <v>110</v>
      </c>
      <c r="G45" s="150">
        <f t="shared" si="4"/>
        <v>0.81481481481481477</v>
      </c>
      <c r="H45" s="82">
        <f t="shared" si="2"/>
        <v>1</v>
      </c>
    </row>
    <row r="46" spans="1:8" ht="19.5" customHeight="1" thickBot="1" x14ac:dyDescent="0.25">
      <c r="A46" s="11">
        <f t="shared" si="3"/>
        <v>135</v>
      </c>
      <c r="B46" s="207">
        <v>6</v>
      </c>
      <c r="C46" s="222" t="s">
        <v>37</v>
      </c>
      <c r="D46" s="20">
        <v>2012</v>
      </c>
      <c r="E46" s="24">
        <v>120</v>
      </c>
      <c r="F46" s="22">
        <v>66</v>
      </c>
      <c r="G46" s="64">
        <f t="shared" si="4"/>
        <v>0.88888888888888884</v>
      </c>
      <c r="H46" s="19">
        <f t="shared" si="2"/>
        <v>0.55000000000000004</v>
      </c>
    </row>
    <row r="47" spans="1:8" ht="19.5" customHeight="1" thickBot="1" x14ac:dyDescent="0.25">
      <c r="A47" s="11">
        <f t="shared" si="3"/>
        <v>135</v>
      </c>
      <c r="B47" s="208"/>
      <c r="C47" s="223"/>
      <c r="D47" s="20">
        <v>2013</v>
      </c>
      <c r="E47" s="24"/>
      <c r="F47" s="22"/>
      <c r="G47" s="64">
        <f t="shared" si="4"/>
        <v>0</v>
      </c>
      <c r="H47" s="19">
        <f t="shared" si="2"/>
        <v>0</v>
      </c>
    </row>
    <row r="48" spans="1:8" ht="19.5" customHeight="1" thickBot="1" x14ac:dyDescent="0.25">
      <c r="A48" s="11">
        <f t="shared" si="3"/>
        <v>135</v>
      </c>
      <c r="B48" s="209"/>
      <c r="C48" s="89" t="s">
        <v>191</v>
      </c>
      <c r="D48" s="74"/>
      <c r="E48" s="75">
        <f>SUM(E46:E47)</f>
        <v>120</v>
      </c>
      <c r="F48" s="75">
        <f>SUM(F46:F47)</f>
        <v>66</v>
      </c>
      <c r="G48" s="150">
        <f t="shared" si="4"/>
        <v>0.88888888888888884</v>
      </c>
      <c r="H48" s="82">
        <f t="shared" si="2"/>
        <v>0.55000000000000004</v>
      </c>
    </row>
    <row r="49" spans="1:8" ht="19.5" customHeight="1" thickBot="1" x14ac:dyDescent="0.25">
      <c r="A49" s="11">
        <f t="shared" si="3"/>
        <v>135</v>
      </c>
      <c r="B49" s="207">
        <v>7</v>
      </c>
      <c r="C49" s="215" t="s">
        <v>38</v>
      </c>
      <c r="D49" s="16">
        <v>2012</v>
      </c>
      <c r="E49" s="24">
        <v>120</v>
      </c>
      <c r="F49" s="22">
        <v>66</v>
      </c>
      <c r="G49" s="64">
        <f t="shared" si="4"/>
        <v>0.88888888888888884</v>
      </c>
      <c r="H49" s="19">
        <f t="shared" si="2"/>
        <v>0.55000000000000004</v>
      </c>
    </row>
    <row r="50" spans="1:8" ht="19.5" customHeight="1" thickBot="1" x14ac:dyDescent="0.25">
      <c r="A50" s="11">
        <f t="shared" si="3"/>
        <v>135</v>
      </c>
      <c r="B50" s="208"/>
      <c r="C50" s="216"/>
      <c r="D50" s="16">
        <v>2013</v>
      </c>
      <c r="E50" s="24"/>
      <c r="F50" s="22"/>
      <c r="G50" s="64">
        <f t="shared" si="4"/>
        <v>0</v>
      </c>
      <c r="H50" s="19">
        <f t="shared" si="2"/>
        <v>0</v>
      </c>
    </row>
    <row r="51" spans="1:8" ht="19.5" customHeight="1" thickBot="1" x14ac:dyDescent="0.25">
      <c r="A51" s="11">
        <f t="shared" si="3"/>
        <v>135</v>
      </c>
      <c r="B51" s="209"/>
      <c r="C51" s="89" t="s">
        <v>192</v>
      </c>
      <c r="D51" s="76"/>
      <c r="E51" s="75">
        <f>SUM(E49:E50)</f>
        <v>120</v>
      </c>
      <c r="F51" s="75">
        <f>SUM(F49:F50)</f>
        <v>66</v>
      </c>
      <c r="G51" s="150">
        <f t="shared" si="4"/>
        <v>0.88888888888888884</v>
      </c>
      <c r="H51" s="82">
        <f t="shared" si="2"/>
        <v>0.55000000000000004</v>
      </c>
    </row>
    <row r="52" spans="1:8" ht="19.5" customHeight="1" thickBot="1" x14ac:dyDescent="0.25">
      <c r="A52" s="11">
        <f t="shared" si="3"/>
        <v>135</v>
      </c>
      <c r="B52" s="25">
        <v>8</v>
      </c>
      <c r="C52" s="89" t="s">
        <v>22</v>
      </c>
      <c r="D52" s="20">
        <v>2012</v>
      </c>
      <c r="E52" s="24"/>
      <c r="F52" s="24"/>
      <c r="G52" s="150">
        <f t="shared" si="4"/>
        <v>0</v>
      </c>
      <c r="H52" s="82">
        <f t="shared" si="2"/>
        <v>0</v>
      </c>
    </row>
    <row r="53" spans="1:8" ht="19.5" customHeight="1" thickBot="1" x14ac:dyDescent="0.25">
      <c r="A53" s="172">
        <v>135</v>
      </c>
      <c r="B53" s="178"/>
      <c r="C53" s="174" t="s">
        <v>39</v>
      </c>
      <c r="D53" s="179"/>
      <c r="E53" s="172">
        <f>SUM(E31,E37:E38,E42,E45,E48,E51:E52)</f>
        <v>1055</v>
      </c>
      <c r="F53" s="172">
        <f>SUM(F31,F37:F38,F42,F45,F48,F51:F52)</f>
        <v>557</v>
      </c>
      <c r="G53" s="176">
        <f>(G31+G37+G38+G42+G45+G48+G51+G52)/8</f>
        <v>0.7777777777777779</v>
      </c>
      <c r="H53" s="177">
        <f t="shared" si="2"/>
        <v>0.52796208530805688</v>
      </c>
    </row>
    <row r="54" spans="1:8" ht="19.5" customHeight="1" thickBot="1" x14ac:dyDescent="0.25">
      <c r="A54" s="24">
        <v>141</v>
      </c>
      <c r="B54" s="41"/>
      <c r="C54" s="128" t="s">
        <v>40</v>
      </c>
      <c r="D54" s="43"/>
      <c r="E54" s="20"/>
      <c r="F54" s="25"/>
      <c r="G54" s="106"/>
      <c r="H54" s="19"/>
    </row>
    <row r="55" spans="1:8" ht="19.5" customHeight="1" thickBot="1" x14ac:dyDescent="0.25">
      <c r="A55" s="11">
        <f t="shared" si="3"/>
        <v>141</v>
      </c>
      <c r="B55" s="210">
        <v>1</v>
      </c>
      <c r="C55" s="194" t="s">
        <v>41</v>
      </c>
      <c r="D55" s="16">
        <v>2013</v>
      </c>
      <c r="E55" s="17">
        <v>100</v>
      </c>
      <c r="F55" s="18">
        <v>35</v>
      </c>
      <c r="G55" s="64">
        <f>IF(NOT(TRUNC(A55)=A55),"Ошибка в наборе",MIN(E55/A55,1))</f>
        <v>0.70921985815602839</v>
      </c>
      <c r="H55" s="19">
        <f t="shared" si="2"/>
        <v>0.35</v>
      </c>
    </row>
    <row r="56" spans="1:8" ht="19.5" customHeight="1" thickBot="1" x14ac:dyDescent="0.25">
      <c r="A56" s="11">
        <f t="shared" si="3"/>
        <v>141</v>
      </c>
      <c r="B56" s="210"/>
      <c r="C56" s="194" t="s">
        <v>42</v>
      </c>
      <c r="D56" s="16">
        <v>2013</v>
      </c>
      <c r="E56" s="17"/>
      <c r="F56" s="18"/>
      <c r="G56" s="64">
        <f t="shared" ref="G56:G81" si="5">IF(NOT(TRUNC(A56)=A56),"Ошибка в наборе",MIN(E56/A56,1))</f>
        <v>0</v>
      </c>
      <c r="H56" s="19">
        <f t="shared" si="2"/>
        <v>0</v>
      </c>
    </row>
    <row r="57" spans="1:8" ht="19.5" customHeight="1" thickBot="1" x14ac:dyDescent="0.25">
      <c r="A57" s="11">
        <f t="shared" si="3"/>
        <v>141</v>
      </c>
      <c r="B57" s="210"/>
      <c r="C57" s="194" t="s">
        <v>27</v>
      </c>
      <c r="D57" s="16">
        <v>2004</v>
      </c>
      <c r="E57" s="17"/>
      <c r="F57" s="18"/>
      <c r="G57" s="64">
        <f t="shared" si="5"/>
        <v>0</v>
      </c>
      <c r="H57" s="19">
        <f t="shared" si="2"/>
        <v>0</v>
      </c>
    </row>
    <row r="58" spans="1:8" ht="19.5" customHeight="1" thickBot="1" x14ac:dyDescent="0.25">
      <c r="A58" s="11">
        <f t="shared" si="3"/>
        <v>141</v>
      </c>
      <c r="B58" s="210"/>
      <c r="C58" s="194" t="s">
        <v>43</v>
      </c>
      <c r="D58" s="16">
        <v>2003</v>
      </c>
      <c r="E58" s="17"/>
      <c r="F58" s="18"/>
      <c r="G58" s="64">
        <f t="shared" si="5"/>
        <v>0</v>
      </c>
      <c r="H58" s="19">
        <f t="shared" si="2"/>
        <v>0</v>
      </c>
    </row>
    <row r="59" spans="1:8" ht="19.5" customHeight="1" thickBot="1" x14ac:dyDescent="0.25">
      <c r="A59" s="11">
        <f t="shared" si="3"/>
        <v>141</v>
      </c>
      <c r="B59" s="210"/>
      <c r="C59" s="87" t="s">
        <v>15</v>
      </c>
      <c r="D59" s="76"/>
      <c r="E59" s="75">
        <f>SUM(E55:E58)</f>
        <v>100</v>
      </c>
      <c r="F59" s="75">
        <f>SUM(F55:F58)</f>
        <v>35</v>
      </c>
      <c r="G59" s="150">
        <f t="shared" si="5"/>
        <v>0.70921985815602839</v>
      </c>
      <c r="H59" s="82">
        <f t="shared" si="2"/>
        <v>0.35</v>
      </c>
    </row>
    <row r="60" spans="1:8" ht="19.5" customHeight="1" thickBot="1" x14ac:dyDescent="0.25">
      <c r="A60" s="11">
        <f t="shared" si="3"/>
        <v>141</v>
      </c>
      <c r="B60" s="210">
        <v>2</v>
      </c>
      <c r="C60" s="194" t="s">
        <v>44</v>
      </c>
      <c r="D60" s="16">
        <v>2013</v>
      </c>
      <c r="E60" s="17">
        <v>100</v>
      </c>
      <c r="F60" s="18">
        <v>82</v>
      </c>
      <c r="G60" s="64">
        <f t="shared" si="5"/>
        <v>0.70921985815602839</v>
      </c>
      <c r="H60" s="19">
        <f t="shared" si="2"/>
        <v>0.82</v>
      </c>
    </row>
    <row r="61" spans="1:8" ht="19.5" customHeight="1" thickBot="1" x14ac:dyDescent="0.25">
      <c r="A61" s="11">
        <f t="shared" si="3"/>
        <v>141</v>
      </c>
      <c r="B61" s="210"/>
      <c r="C61" s="15" t="s">
        <v>45</v>
      </c>
      <c r="D61" s="16">
        <v>2004</v>
      </c>
      <c r="E61" s="17"/>
      <c r="F61" s="18"/>
      <c r="G61" s="64">
        <f t="shared" si="5"/>
        <v>0</v>
      </c>
      <c r="H61" s="19">
        <f t="shared" si="2"/>
        <v>0</v>
      </c>
    </row>
    <row r="62" spans="1:8" ht="19.5" customHeight="1" thickBot="1" x14ac:dyDescent="0.25">
      <c r="A62" s="11">
        <f t="shared" si="3"/>
        <v>141</v>
      </c>
      <c r="B62" s="210"/>
      <c r="C62" s="89" t="s">
        <v>13</v>
      </c>
      <c r="D62" s="76"/>
      <c r="E62" s="75">
        <f>SUM(E60:E61)</f>
        <v>100</v>
      </c>
      <c r="F62" s="75">
        <v>82</v>
      </c>
      <c r="G62" s="150">
        <f t="shared" si="5"/>
        <v>0.70921985815602839</v>
      </c>
      <c r="H62" s="82">
        <f t="shared" si="2"/>
        <v>0.82</v>
      </c>
    </row>
    <row r="63" spans="1:8" ht="19.5" customHeight="1" thickBot="1" x14ac:dyDescent="0.25">
      <c r="A63" s="11">
        <f t="shared" si="3"/>
        <v>141</v>
      </c>
      <c r="B63" s="207">
        <v>3</v>
      </c>
      <c r="C63" s="218" t="s">
        <v>231</v>
      </c>
      <c r="D63" s="25">
        <v>2013</v>
      </c>
      <c r="E63" s="17">
        <v>255</v>
      </c>
      <c r="F63" s="18">
        <v>102</v>
      </c>
      <c r="G63" s="64">
        <f t="shared" si="5"/>
        <v>1</v>
      </c>
      <c r="H63" s="19">
        <f t="shared" si="2"/>
        <v>0.4</v>
      </c>
    </row>
    <row r="64" spans="1:8" ht="19.5" customHeight="1" thickBot="1" x14ac:dyDescent="0.25">
      <c r="A64" s="11">
        <f t="shared" si="3"/>
        <v>141</v>
      </c>
      <c r="B64" s="208"/>
      <c r="C64" s="219"/>
      <c r="D64" s="16">
        <v>2006</v>
      </c>
      <c r="E64" s="17"/>
      <c r="F64" s="18"/>
      <c r="G64" s="64">
        <f t="shared" si="5"/>
        <v>0</v>
      </c>
      <c r="H64" s="19">
        <f t="shared" si="2"/>
        <v>0</v>
      </c>
    </row>
    <row r="65" spans="1:8" ht="19.5" customHeight="1" thickBot="1" x14ac:dyDescent="0.25">
      <c r="A65" s="11">
        <f t="shared" si="3"/>
        <v>141</v>
      </c>
      <c r="B65" s="208"/>
      <c r="C65" s="94" t="s">
        <v>46</v>
      </c>
      <c r="D65" s="85"/>
      <c r="E65" s="75">
        <f>SUM(E63:E64)</f>
        <v>255</v>
      </c>
      <c r="F65" s="75">
        <f>SUM(F63:F64)</f>
        <v>102</v>
      </c>
      <c r="G65" s="150">
        <f t="shared" si="5"/>
        <v>1</v>
      </c>
      <c r="H65" s="82">
        <f t="shared" si="2"/>
        <v>0.4</v>
      </c>
    </row>
    <row r="66" spans="1:8" ht="19.5" customHeight="1" thickBot="1" x14ac:dyDescent="0.25">
      <c r="A66" s="11">
        <f t="shared" si="3"/>
        <v>141</v>
      </c>
      <c r="B66" s="133"/>
      <c r="C66" s="194" t="s">
        <v>47</v>
      </c>
      <c r="D66" s="28" t="s">
        <v>233</v>
      </c>
      <c r="E66" s="42"/>
      <c r="F66" s="42"/>
      <c r="G66" s="64">
        <f t="shared" si="5"/>
        <v>0</v>
      </c>
      <c r="H66" s="19">
        <f t="shared" si="2"/>
        <v>0</v>
      </c>
    </row>
    <row r="67" spans="1:8" ht="19.5" customHeight="1" thickBot="1" x14ac:dyDescent="0.25">
      <c r="A67" s="11">
        <f t="shared" si="3"/>
        <v>141</v>
      </c>
      <c r="B67" s="132"/>
      <c r="C67" s="46" t="s">
        <v>19</v>
      </c>
      <c r="D67" s="99">
        <v>2011</v>
      </c>
      <c r="E67" s="108"/>
      <c r="F67" s="108"/>
      <c r="G67" s="64">
        <f t="shared" si="5"/>
        <v>0</v>
      </c>
      <c r="H67" s="109">
        <f t="shared" si="2"/>
        <v>0</v>
      </c>
    </row>
    <row r="68" spans="1:8" ht="19.5" customHeight="1" thickBot="1" x14ac:dyDescent="0.25">
      <c r="A68" s="11">
        <f t="shared" si="3"/>
        <v>141</v>
      </c>
      <c r="B68" s="107">
        <v>4</v>
      </c>
      <c r="C68" s="87" t="s">
        <v>223</v>
      </c>
      <c r="D68" s="110"/>
      <c r="E68" s="75">
        <f>SUM(E66:E67)</f>
        <v>0</v>
      </c>
      <c r="F68" s="75">
        <f>SUM(F66:F67)</f>
        <v>0</v>
      </c>
      <c r="G68" s="150">
        <f t="shared" si="5"/>
        <v>0</v>
      </c>
      <c r="H68" s="82">
        <f t="shared" si="2"/>
        <v>0</v>
      </c>
    </row>
    <row r="69" spans="1:8" ht="19.5" customHeight="1" thickBot="1" x14ac:dyDescent="0.25">
      <c r="A69" s="11">
        <f t="shared" si="3"/>
        <v>141</v>
      </c>
      <c r="B69" s="209">
        <v>5</v>
      </c>
      <c r="C69" s="194" t="s">
        <v>21</v>
      </c>
      <c r="D69" s="16">
        <v>2005</v>
      </c>
      <c r="E69" s="17"/>
      <c r="F69" s="18"/>
      <c r="G69" s="64">
        <f t="shared" si="5"/>
        <v>0</v>
      </c>
      <c r="H69" s="19">
        <f t="shared" si="2"/>
        <v>0</v>
      </c>
    </row>
    <row r="70" spans="1:8" ht="21.75" customHeight="1" thickBot="1" x14ac:dyDescent="0.25">
      <c r="A70" s="11">
        <f t="shared" si="3"/>
        <v>141</v>
      </c>
      <c r="B70" s="210"/>
      <c r="C70" s="194" t="s">
        <v>48</v>
      </c>
      <c r="D70" s="16">
        <v>2015</v>
      </c>
      <c r="E70" s="17">
        <v>60</v>
      </c>
      <c r="F70" s="18">
        <v>60</v>
      </c>
      <c r="G70" s="64">
        <f t="shared" si="5"/>
        <v>0.42553191489361702</v>
      </c>
      <c r="H70" s="19">
        <f t="shared" si="2"/>
        <v>1</v>
      </c>
    </row>
    <row r="71" spans="1:8" ht="19.5" customHeight="1" thickBot="1" x14ac:dyDescent="0.25">
      <c r="A71" s="11">
        <f t="shared" si="3"/>
        <v>141</v>
      </c>
      <c r="B71" s="210"/>
      <c r="C71" s="89" t="s">
        <v>193</v>
      </c>
      <c r="D71" s="76"/>
      <c r="E71" s="75">
        <f>SUM(E69:E70)</f>
        <v>60</v>
      </c>
      <c r="F71" s="75">
        <f>SUM(F69:F70)</f>
        <v>60</v>
      </c>
      <c r="G71" s="150">
        <f t="shared" si="5"/>
        <v>0.42553191489361702</v>
      </c>
      <c r="H71" s="82">
        <f t="shared" si="2"/>
        <v>1</v>
      </c>
    </row>
    <row r="72" spans="1:8" ht="19.5" customHeight="1" thickBot="1" x14ac:dyDescent="0.25">
      <c r="A72" s="11">
        <f t="shared" ref="A72:A82" si="6">A71</f>
        <v>141</v>
      </c>
      <c r="B72" s="210">
        <v>6</v>
      </c>
      <c r="C72" s="129" t="s">
        <v>195</v>
      </c>
      <c r="D72" s="16">
        <v>2018</v>
      </c>
      <c r="E72" s="17">
        <v>165</v>
      </c>
      <c r="F72" s="18">
        <v>141</v>
      </c>
      <c r="G72" s="64">
        <f t="shared" si="5"/>
        <v>1</v>
      </c>
      <c r="H72" s="19">
        <f>IF(ISERR(F72/E72),0,IF(ABS(F72)&gt;ABS(E72),"проверь поле F",MIN(ABS(F72/E72),1)))</f>
        <v>0.8545454545454545</v>
      </c>
    </row>
    <row r="73" spans="1:8" ht="19.5" customHeight="1" thickBot="1" x14ac:dyDescent="0.25">
      <c r="A73" s="11">
        <f t="shared" si="6"/>
        <v>141</v>
      </c>
      <c r="B73" s="210"/>
      <c r="C73" s="194" t="s">
        <v>232</v>
      </c>
      <c r="D73" s="16">
        <v>2004</v>
      </c>
      <c r="E73" s="17"/>
      <c r="F73" s="18"/>
      <c r="G73" s="64">
        <f t="shared" si="5"/>
        <v>0</v>
      </c>
      <c r="H73" s="19">
        <f>IF(ISERR(F73/E73),0,IF(ABS(F73)&gt;ABS(E73),"проверь поле F",MIN(ABS(F73/E73),1)))</f>
        <v>0</v>
      </c>
    </row>
    <row r="74" spans="1:8" ht="19.5" customHeight="1" thickBot="1" x14ac:dyDescent="0.25">
      <c r="A74" s="11">
        <f t="shared" si="6"/>
        <v>141</v>
      </c>
      <c r="B74" s="210"/>
      <c r="C74" s="89" t="s">
        <v>49</v>
      </c>
      <c r="D74" s="76"/>
      <c r="E74" s="75">
        <f>SUM(E72:E73)</f>
        <v>165</v>
      </c>
      <c r="F74" s="75">
        <f>SUM(F72:F73)</f>
        <v>141</v>
      </c>
      <c r="G74" s="150">
        <f t="shared" si="5"/>
        <v>1</v>
      </c>
      <c r="H74" s="82">
        <f t="shared" ref="H74:H124" si="7">IF(ISERR(F74/E74),0,IF(ABS(F74)&gt;ABS(E74),"проверь поле F",MIN(ABS(F74/E74),1)))</f>
        <v>0.8545454545454545</v>
      </c>
    </row>
    <row r="75" spans="1:8" ht="19.5" customHeight="1" thickBot="1" x14ac:dyDescent="0.25">
      <c r="A75" s="11">
        <f t="shared" si="6"/>
        <v>141</v>
      </c>
      <c r="B75" s="192">
        <v>7</v>
      </c>
      <c r="C75" s="89" t="s">
        <v>22</v>
      </c>
      <c r="D75" s="16">
        <v>2012</v>
      </c>
      <c r="E75" s="24"/>
      <c r="F75" s="22"/>
      <c r="G75" s="150">
        <f t="shared" si="5"/>
        <v>0</v>
      </c>
      <c r="H75" s="105">
        <f t="shared" si="7"/>
        <v>0</v>
      </c>
    </row>
    <row r="76" spans="1:8" ht="19.5" customHeight="1" thickBot="1" x14ac:dyDescent="0.25">
      <c r="A76" s="11">
        <f t="shared" si="6"/>
        <v>141</v>
      </c>
      <c r="B76" s="207">
        <v>8</v>
      </c>
      <c r="C76" s="215" t="s">
        <v>50</v>
      </c>
      <c r="D76" s="16">
        <v>2014</v>
      </c>
      <c r="E76" s="24">
        <v>130</v>
      </c>
      <c r="F76" s="22">
        <v>70</v>
      </c>
      <c r="G76" s="64">
        <f t="shared" si="5"/>
        <v>0.92198581560283688</v>
      </c>
      <c r="H76" s="27">
        <f t="shared" si="7"/>
        <v>0.53846153846153844</v>
      </c>
    </row>
    <row r="77" spans="1:8" ht="19.5" customHeight="1" thickBot="1" x14ac:dyDescent="0.25">
      <c r="A77" s="11">
        <f t="shared" si="6"/>
        <v>141</v>
      </c>
      <c r="B77" s="208"/>
      <c r="C77" s="216"/>
      <c r="D77" s="16">
        <v>2015</v>
      </c>
      <c r="E77" s="24"/>
      <c r="F77" s="22"/>
      <c r="G77" s="64">
        <f t="shared" si="5"/>
        <v>0</v>
      </c>
      <c r="H77" s="27">
        <f t="shared" si="7"/>
        <v>0</v>
      </c>
    </row>
    <row r="78" spans="1:8" ht="19.5" customHeight="1" thickBot="1" x14ac:dyDescent="0.25">
      <c r="A78" s="11">
        <f t="shared" si="6"/>
        <v>141</v>
      </c>
      <c r="B78" s="209"/>
      <c r="C78" s="89" t="s">
        <v>191</v>
      </c>
      <c r="D78" s="76"/>
      <c r="E78" s="75">
        <f>E76+E77</f>
        <v>130</v>
      </c>
      <c r="F78" s="75">
        <f>SUM(F76:F77)</f>
        <v>70</v>
      </c>
      <c r="G78" s="150">
        <f t="shared" si="5"/>
        <v>0.92198581560283688</v>
      </c>
      <c r="H78" s="82">
        <f t="shared" si="7"/>
        <v>0.53846153846153844</v>
      </c>
    </row>
    <row r="79" spans="1:8" ht="19.5" customHeight="1" thickBot="1" x14ac:dyDescent="0.25">
      <c r="A79" s="11">
        <f t="shared" si="6"/>
        <v>141</v>
      </c>
      <c r="B79" s="207">
        <v>9</v>
      </c>
      <c r="C79" s="215" t="s">
        <v>51</v>
      </c>
      <c r="D79" s="16">
        <v>2014</v>
      </c>
      <c r="E79" s="24">
        <v>130</v>
      </c>
      <c r="F79" s="22">
        <v>70</v>
      </c>
      <c r="G79" s="64">
        <f t="shared" si="5"/>
        <v>0.92198581560283688</v>
      </c>
      <c r="H79" s="19">
        <f t="shared" si="7"/>
        <v>0.53846153846153844</v>
      </c>
    </row>
    <row r="80" spans="1:8" ht="19.5" customHeight="1" thickBot="1" x14ac:dyDescent="0.25">
      <c r="A80" s="11">
        <f t="shared" si="6"/>
        <v>141</v>
      </c>
      <c r="B80" s="208"/>
      <c r="C80" s="216"/>
      <c r="D80" s="16">
        <v>2015</v>
      </c>
      <c r="E80" s="24"/>
      <c r="F80" s="22"/>
      <c r="G80" s="64">
        <f t="shared" si="5"/>
        <v>0</v>
      </c>
      <c r="H80" s="19">
        <f t="shared" si="7"/>
        <v>0</v>
      </c>
    </row>
    <row r="81" spans="1:8" ht="19.5" customHeight="1" thickBot="1" x14ac:dyDescent="0.25">
      <c r="A81" s="11">
        <f t="shared" si="6"/>
        <v>141</v>
      </c>
      <c r="B81" s="209"/>
      <c r="C81" s="89" t="s">
        <v>192</v>
      </c>
      <c r="D81" s="76"/>
      <c r="E81" s="75">
        <f>SUM(E79:E80)</f>
        <v>130</v>
      </c>
      <c r="F81" s="75">
        <f>SUM(F79:F80)</f>
        <v>70</v>
      </c>
      <c r="G81" s="150">
        <f t="shared" si="5"/>
        <v>0.92198581560283688</v>
      </c>
      <c r="H81" s="82">
        <f t="shared" si="7"/>
        <v>0.53846153846153844</v>
      </c>
    </row>
    <row r="82" spans="1:8" ht="19.5" customHeight="1" thickBot="1" x14ac:dyDescent="0.25">
      <c r="A82" s="172">
        <f t="shared" si="6"/>
        <v>141</v>
      </c>
      <c r="B82" s="178"/>
      <c r="C82" s="174" t="s">
        <v>52</v>
      </c>
      <c r="D82" s="179"/>
      <c r="E82" s="172">
        <f>SUM(E59,E62,E65,E68,E71,E74:E75,E78,E81)</f>
        <v>940</v>
      </c>
      <c r="F82" s="172">
        <f>SUM(F59,F62,F65,F68,F71,F74:F75,F78,F81)</f>
        <v>560</v>
      </c>
      <c r="G82" s="176">
        <f>(G59+G62+G65+G68+G71+G74+G75+G78+G81)/9</f>
        <v>0.63199369582348319</v>
      </c>
      <c r="H82" s="177">
        <f t="shared" si="7"/>
        <v>0.5957446808510638</v>
      </c>
    </row>
    <row r="83" spans="1:8" ht="19.5" customHeight="1" thickBot="1" x14ac:dyDescent="0.25">
      <c r="A83" s="24">
        <v>139</v>
      </c>
      <c r="B83" s="41"/>
      <c r="C83" s="128" t="s">
        <v>53</v>
      </c>
      <c r="D83" s="43"/>
      <c r="E83" s="20"/>
      <c r="F83" s="25"/>
      <c r="G83" s="64"/>
      <c r="H83" s="19"/>
    </row>
    <row r="84" spans="1:8" ht="19.5" customHeight="1" thickBot="1" x14ac:dyDescent="0.25">
      <c r="A84" s="11">
        <f t="shared" ref="A84:A131" si="8">A83</f>
        <v>139</v>
      </c>
      <c r="B84" s="210">
        <v>1</v>
      </c>
      <c r="C84" s="130" t="s">
        <v>235</v>
      </c>
      <c r="D84" s="43">
        <v>2015</v>
      </c>
      <c r="E84" s="17">
        <v>90</v>
      </c>
      <c r="F84" s="18">
        <v>0</v>
      </c>
      <c r="G84" s="64">
        <f>IF(NOT(TRUNC(A84)=A84),"Ошибка в наборе",MIN(E84/A84,1))</f>
        <v>0.64748201438848918</v>
      </c>
      <c r="H84" s="19">
        <f t="shared" si="7"/>
        <v>0</v>
      </c>
    </row>
    <row r="85" spans="1:8" ht="19.5" customHeight="1" thickBot="1" x14ac:dyDescent="0.25">
      <c r="A85" s="11">
        <f t="shared" si="8"/>
        <v>139</v>
      </c>
      <c r="B85" s="210"/>
      <c r="C85" s="15" t="s">
        <v>234</v>
      </c>
      <c r="D85" s="16">
        <v>2013</v>
      </c>
      <c r="E85" s="17"/>
      <c r="F85" s="18"/>
      <c r="G85" s="64">
        <f t="shared" ref="G85:G105" si="9">IF(NOT(TRUNC(A85)=A85),"Ошибка в наборе",MIN(E85/A85,1))</f>
        <v>0</v>
      </c>
      <c r="H85" s="19">
        <f t="shared" si="7"/>
        <v>0</v>
      </c>
    </row>
    <row r="86" spans="1:8" ht="19.5" customHeight="1" thickBot="1" x14ac:dyDescent="0.25">
      <c r="A86" s="11">
        <f t="shared" si="8"/>
        <v>139</v>
      </c>
      <c r="B86" s="210"/>
      <c r="C86" s="194" t="s">
        <v>54</v>
      </c>
      <c r="D86" s="16">
        <v>2006</v>
      </c>
      <c r="E86" s="17"/>
      <c r="F86" s="18"/>
      <c r="G86" s="64">
        <f t="shared" si="9"/>
        <v>0</v>
      </c>
      <c r="H86" s="19">
        <f t="shared" si="7"/>
        <v>0</v>
      </c>
    </row>
    <row r="87" spans="1:8" ht="19.5" customHeight="1" thickBot="1" x14ac:dyDescent="0.25">
      <c r="A87" s="11">
        <f t="shared" si="8"/>
        <v>139</v>
      </c>
      <c r="B87" s="210"/>
      <c r="C87" s="44" t="s">
        <v>55</v>
      </c>
      <c r="D87" s="16">
        <v>2006</v>
      </c>
      <c r="E87" s="17"/>
      <c r="F87" s="18"/>
      <c r="G87" s="64">
        <f t="shared" si="9"/>
        <v>0</v>
      </c>
      <c r="H87" s="19">
        <f t="shared" si="7"/>
        <v>0</v>
      </c>
    </row>
    <row r="88" spans="1:8" ht="19.5" customHeight="1" thickBot="1" x14ac:dyDescent="0.25">
      <c r="A88" s="11">
        <f t="shared" si="8"/>
        <v>139</v>
      </c>
      <c r="B88" s="210"/>
      <c r="C88" s="89" t="s">
        <v>56</v>
      </c>
      <c r="D88" s="76"/>
      <c r="E88" s="75">
        <f>SUM(E84:E87)</f>
        <v>90</v>
      </c>
      <c r="F88" s="75">
        <f>SUM(F84:F87)</f>
        <v>0</v>
      </c>
      <c r="G88" s="150">
        <f t="shared" si="9"/>
        <v>0.64748201438848918</v>
      </c>
      <c r="H88" s="82">
        <f t="shared" si="7"/>
        <v>0</v>
      </c>
    </row>
    <row r="89" spans="1:8" ht="19.5" customHeight="1" thickBot="1" x14ac:dyDescent="0.25">
      <c r="A89" s="11">
        <f t="shared" si="8"/>
        <v>139</v>
      </c>
      <c r="B89" s="210">
        <v>2</v>
      </c>
      <c r="C89" s="15" t="s">
        <v>57</v>
      </c>
      <c r="D89" s="16">
        <v>2015</v>
      </c>
      <c r="E89" s="17">
        <v>90</v>
      </c>
      <c r="F89" s="18">
        <v>90</v>
      </c>
      <c r="G89" s="64">
        <f t="shared" si="9"/>
        <v>0.64748201438848918</v>
      </c>
      <c r="H89" s="19">
        <f t="shared" si="7"/>
        <v>1</v>
      </c>
    </row>
    <row r="90" spans="1:8" ht="19.5" customHeight="1" thickBot="1" x14ac:dyDescent="0.25">
      <c r="A90" s="11">
        <f t="shared" si="8"/>
        <v>139</v>
      </c>
      <c r="B90" s="210"/>
      <c r="C90" s="15" t="s">
        <v>237</v>
      </c>
      <c r="D90" s="16">
        <v>2004</v>
      </c>
      <c r="E90" s="17"/>
      <c r="F90" s="18"/>
      <c r="G90" s="64">
        <f t="shared" si="9"/>
        <v>0</v>
      </c>
      <c r="H90" s="19">
        <f t="shared" si="7"/>
        <v>0</v>
      </c>
    </row>
    <row r="91" spans="1:8" ht="19.5" customHeight="1" thickBot="1" x14ac:dyDescent="0.25">
      <c r="A91" s="11">
        <f t="shared" si="8"/>
        <v>139</v>
      </c>
      <c r="B91" s="210"/>
      <c r="C91" s="15" t="s">
        <v>58</v>
      </c>
      <c r="D91" s="16">
        <v>2004</v>
      </c>
      <c r="E91" s="17"/>
      <c r="F91" s="18"/>
      <c r="G91" s="64">
        <f t="shared" si="9"/>
        <v>0</v>
      </c>
      <c r="H91" s="19">
        <f t="shared" si="7"/>
        <v>0</v>
      </c>
    </row>
    <row r="92" spans="1:8" ht="19.5" customHeight="1" thickBot="1" x14ac:dyDescent="0.25">
      <c r="A92" s="11">
        <f t="shared" si="8"/>
        <v>139</v>
      </c>
      <c r="B92" s="210"/>
      <c r="C92" s="87" t="s">
        <v>59</v>
      </c>
      <c r="D92" s="85"/>
      <c r="E92" s="75">
        <f>SUM(E89:E91)</f>
        <v>90</v>
      </c>
      <c r="F92" s="75">
        <f>SUM(F89:F91)</f>
        <v>90</v>
      </c>
      <c r="G92" s="150">
        <f t="shared" si="9"/>
        <v>0.64748201438848918</v>
      </c>
      <c r="H92" s="82">
        <f t="shared" si="7"/>
        <v>1</v>
      </c>
    </row>
    <row r="93" spans="1:8" ht="19.5" customHeight="1" thickBot="1" x14ac:dyDescent="0.25">
      <c r="A93" s="11">
        <f t="shared" si="8"/>
        <v>139</v>
      </c>
      <c r="B93" s="210">
        <v>3</v>
      </c>
      <c r="C93" s="15" t="s">
        <v>231</v>
      </c>
      <c r="D93" s="16">
        <v>2015</v>
      </c>
      <c r="E93" s="17">
        <v>90</v>
      </c>
      <c r="F93" s="18">
        <v>90</v>
      </c>
      <c r="G93" s="64">
        <f t="shared" si="9"/>
        <v>0.64748201438848918</v>
      </c>
      <c r="H93" s="19">
        <f t="shared" si="7"/>
        <v>1</v>
      </c>
    </row>
    <row r="94" spans="1:8" ht="19.5" customHeight="1" thickBot="1" x14ac:dyDescent="0.25">
      <c r="A94" s="11">
        <f t="shared" si="8"/>
        <v>139</v>
      </c>
      <c r="B94" s="210"/>
      <c r="C94" s="15" t="s">
        <v>60</v>
      </c>
      <c r="D94" s="16">
        <v>2006</v>
      </c>
      <c r="E94" s="17"/>
      <c r="F94" s="18"/>
      <c r="G94" s="64">
        <f t="shared" si="9"/>
        <v>0</v>
      </c>
      <c r="H94" s="19">
        <f t="shared" si="7"/>
        <v>0</v>
      </c>
    </row>
    <row r="95" spans="1:8" ht="19.5" customHeight="1" thickBot="1" x14ac:dyDescent="0.25">
      <c r="A95" s="11">
        <f t="shared" si="8"/>
        <v>139</v>
      </c>
      <c r="B95" s="210"/>
      <c r="C95" s="89" t="s">
        <v>34</v>
      </c>
      <c r="D95" s="76"/>
      <c r="E95" s="75">
        <f>SUM(E93:E94)</f>
        <v>90</v>
      </c>
      <c r="F95" s="75">
        <f>SUM(F93:F94)</f>
        <v>90</v>
      </c>
      <c r="G95" s="150">
        <f t="shared" si="9"/>
        <v>0.64748201438848918</v>
      </c>
      <c r="H95" s="82">
        <f t="shared" si="7"/>
        <v>1</v>
      </c>
    </row>
    <row r="96" spans="1:8" ht="19.5" customHeight="1" thickBot="1" x14ac:dyDescent="0.25">
      <c r="A96" s="11">
        <f t="shared" si="8"/>
        <v>139</v>
      </c>
      <c r="B96" s="210">
        <v>4</v>
      </c>
      <c r="C96" s="15" t="s">
        <v>194</v>
      </c>
      <c r="D96" s="16">
        <v>2004</v>
      </c>
      <c r="E96" s="17"/>
      <c r="F96" s="18"/>
      <c r="G96" s="64">
        <f t="shared" si="9"/>
        <v>0</v>
      </c>
      <c r="H96" s="19">
        <f t="shared" si="7"/>
        <v>0</v>
      </c>
    </row>
    <row r="97" spans="1:8" ht="19.5" customHeight="1" thickBot="1" x14ac:dyDescent="0.25">
      <c r="A97" s="11">
        <f t="shared" si="8"/>
        <v>139</v>
      </c>
      <c r="B97" s="210"/>
      <c r="C97" s="194" t="s">
        <v>195</v>
      </c>
      <c r="D97" s="16">
        <v>2018</v>
      </c>
      <c r="E97" s="17">
        <v>165</v>
      </c>
      <c r="F97" s="18">
        <v>139</v>
      </c>
      <c r="G97" s="64">
        <f t="shared" si="9"/>
        <v>1</v>
      </c>
      <c r="H97" s="19">
        <f t="shared" si="7"/>
        <v>0.84242424242424241</v>
      </c>
    </row>
    <row r="98" spans="1:8" ht="19.5" customHeight="1" thickBot="1" x14ac:dyDescent="0.25">
      <c r="A98" s="11">
        <f t="shared" si="8"/>
        <v>139</v>
      </c>
      <c r="B98" s="210"/>
      <c r="C98" s="89" t="s">
        <v>236</v>
      </c>
      <c r="D98" s="76"/>
      <c r="E98" s="75">
        <f>SUM(E96:E97)</f>
        <v>165</v>
      </c>
      <c r="F98" s="75">
        <f>SUM(F96:F97)</f>
        <v>139</v>
      </c>
      <c r="G98" s="150">
        <f t="shared" si="9"/>
        <v>1</v>
      </c>
      <c r="H98" s="82">
        <f t="shared" si="7"/>
        <v>0.84242424242424241</v>
      </c>
    </row>
    <row r="99" spans="1:8" ht="19.5" customHeight="1" thickBot="1" x14ac:dyDescent="0.25">
      <c r="A99" s="11">
        <f t="shared" si="8"/>
        <v>139</v>
      </c>
      <c r="B99" s="192">
        <v>5</v>
      </c>
      <c r="C99" s="87" t="s">
        <v>47</v>
      </c>
      <c r="D99" s="76">
        <v>2010</v>
      </c>
      <c r="E99" s="24"/>
      <c r="F99" s="22"/>
      <c r="G99" s="64">
        <f t="shared" si="9"/>
        <v>0</v>
      </c>
      <c r="H99" s="27">
        <f t="shared" si="7"/>
        <v>0</v>
      </c>
    </row>
    <row r="100" spans="1:8" ht="19.5" customHeight="1" thickBot="1" x14ac:dyDescent="0.25">
      <c r="A100" s="11">
        <f t="shared" si="8"/>
        <v>139</v>
      </c>
      <c r="B100" s="210">
        <v>6</v>
      </c>
      <c r="C100" s="194" t="s">
        <v>48</v>
      </c>
      <c r="D100" s="16">
        <v>2015</v>
      </c>
      <c r="E100" s="17">
        <v>90</v>
      </c>
      <c r="F100" s="18">
        <v>90</v>
      </c>
      <c r="G100" s="64">
        <f t="shared" si="9"/>
        <v>0.64748201438848918</v>
      </c>
      <c r="H100" s="19">
        <f t="shared" si="7"/>
        <v>1</v>
      </c>
    </row>
    <row r="101" spans="1:8" ht="19.5" customHeight="1" thickBot="1" x14ac:dyDescent="0.25">
      <c r="A101" s="11">
        <f t="shared" si="8"/>
        <v>139</v>
      </c>
      <c r="B101" s="210"/>
      <c r="C101" s="15" t="s">
        <v>21</v>
      </c>
      <c r="D101" s="16">
        <v>2004</v>
      </c>
      <c r="E101" s="17"/>
      <c r="F101" s="18"/>
      <c r="G101" s="64">
        <f t="shared" si="9"/>
        <v>0</v>
      </c>
      <c r="H101" s="19">
        <f t="shared" si="7"/>
        <v>0</v>
      </c>
    </row>
    <row r="102" spans="1:8" ht="19.5" customHeight="1" thickBot="1" x14ac:dyDescent="0.25">
      <c r="A102" s="11">
        <f t="shared" si="8"/>
        <v>139</v>
      </c>
      <c r="B102" s="210"/>
      <c r="C102" s="89" t="s">
        <v>61</v>
      </c>
      <c r="D102" s="79"/>
      <c r="E102" s="86">
        <f>SUM(E100:E101)</f>
        <v>90</v>
      </c>
      <c r="F102" s="86">
        <f>SUM(F100:F101)</f>
        <v>90</v>
      </c>
      <c r="G102" s="150">
        <f t="shared" si="9"/>
        <v>0.64748201438848918</v>
      </c>
      <c r="H102" s="82">
        <f t="shared" si="7"/>
        <v>1</v>
      </c>
    </row>
    <row r="103" spans="1:8" ht="19.5" customHeight="1" thickBot="1" x14ac:dyDescent="0.25">
      <c r="A103" s="11">
        <f t="shared" si="8"/>
        <v>139</v>
      </c>
      <c r="B103" s="192">
        <v>7</v>
      </c>
      <c r="C103" s="87" t="s">
        <v>62</v>
      </c>
      <c r="D103" s="16">
        <v>2015</v>
      </c>
      <c r="E103" s="24">
        <v>90</v>
      </c>
      <c r="F103" s="24">
        <v>70</v>
      </c>
      <c r="G103" s="150">
        <f t="shared" si="9"/>
        <v>0.64748201438848918</v>
      </c>
      <c r="H103" s="82">
        <f t="shared" si="7"/>
        <v>0.77777777777777779</v>
      </c>
    </row>
    <row r="104" spans="1:8" ht="19.5" customHeight="1" thickBot="1" x14ac:dyDescent="0.25">
      <c r="A104" s="11">
        <f t="shared" si="8"/>
        <v>139</v>
      </c>
      <c r="B104" s="192">
        <v>8</v>
      </c>
      <c r="C104" s="87" t="s">
        <v>63</v>
      </c>
      <c r="D104" s="16">
        <v>2015</v>
      </c>
      <c r="E104" s="24">
        <v>90</v>
      </c>
      <c r="F104" s="24">
        <v>70</v>
      </c>
      <c r="G104" s="150">
        <f t="shared" si="9"/>
        <v>0.64748201438848918</v>
      </c>
      <c r="H104" s="82">
        <f t="shared" si="7"/>
        <v>0.77777777777777779</v>
      </c>
    </row>
    <row r="105" spans="1:8" ht="19.5" customHeight="1" thickBot="1" x14ac:dyDescent="0.25">
      <c r="A105" s="11">
        <f t="shared" si="8"/>
        <v>139</v>
      </c>
      <c r="B105" s="192">
        <v>9</v>
      </c>
      <c r="C105" s="87" t="s">
        <v>64</v>
      </c>
      <c r="D105" s="16">
        <v>2015</v>
      </c>
      <c r="E105" s="24">
        <v>25</v>
      </c>
      <c r="F105" s="24">
        <v>0</v>
      </c>
      <c r="G105" s="150">
        <f t="shared" si="9"/>
        <v>0.17985611510791366</v>
      </c>
      <c r="H105" s="82">
        <f t="shared" si="7"/>
        <v>0</v>
      </c>
    </row>
    <row r="106" spans="1:8" ht="18.75" customHeight="1" thickBot="1" x14ac:dyDescent="0.25">
      <c r="A106" s="172">
        <f t="shared" si="8"/>
        <v>139</v>
      </c>
      <c r="B106" s="178"/>
      <c r="C106" s="174" t="s">
        <v>65</v>
      </c>
      <c r="D106" s="179"/>
      <c r="E106" s="172">
        <f>SUM(E88,E92,E95,E98,E99,E102,E103,E104,E105)</f>
        <v>730</v>
      </c>
      <c r="F106" s="172">
        <f>SUM(F88,F92,F95,F98,F99,F102,F103,F104,F105)</f>
        <v>549</v>
      </c>
      <c r="G106" s="176">
        <f>(G88+G92+G95+G98+G99+G102+G103+G104+G105)/9</f>
        <v>0.56274980015987197</v>
      </c>
      <c r="H106" s="177">
        <f t="shared" si="7"/>
        <v>0.75205479452054791</v>
      </c>
    </row>
    <row r="107" spans="1:8" ht="19.5" customHeight="1" thickBot="1" x14ac:dyDescent="0.25">
      <c r="A107" s="115">
        <f>A23+A53+A82+A106</f>
        <v>612</v>
      </c>
      <c r="B107" s="121"/>
      <c r="C107" s="137" t="s">
        <v>66</v>
      </c>
      <c r="D107" s="122"/>
      <c r="E107" s="115">
        <f>SUM(E23,E53,E82,E106)</f>
        <v>3395</v>
      </c>
      <c r="F107" s="115">
        <f>SUM(F23,F53,F82,F106)</f>
        <v>2126</v>
      </c>
      <c r="G107" s="123">
        <f>(G23+G53+G82+G106)/4</f>
        <v>0.63208970930322739</v>
      </c>
      <c r="H107" s="117">
        <f t="shared" si="7"/>
        <v>0.62621502209131075</v>
      </c>
    </row>
    <row r="108" spans="1:8" ht="19.5" customHeight="1" thickBot="1" x14ac:dyDescent="0.25">
      <c r="A108" s="24">
        <v>160</v>
      </c>
      <c r="B108" s="41"/>
      <c r="C108" s="128" t="s">
        <v>295</v>
      </c>
      <c r="D108" s="43"/>
      <c r="E108" s="20"/>
      <c r="F108" s="25"/>
      <c r="G108" s="64"/>
      <c r="H108" s="19"/>
    </row>
    <row r="109" spans="1:8" ht="19.5" customHeight="1" thickBot="1" x14ac:dyDescent="0.25">
      <c r="A109" s="11">
        <f t="shared" si="8"/>
        <v>160</v>
      </c>
      <c r="B109" s="193">
        <v>1</v>
      </c>
      <c r="C109" s="87" t="s">
        <v>293</v>
      </c>
      <c r="D109" s="148" t="s">
        <v>294</v>
      </c>
      <c r="E109" s="24">
        <v>100</v>
      </c>
      <c r="F109" s="24">
        <v>100</v>
      </c>
      <c r="G109" s="104">
        <f>IF(NOT(TRUNC(A109)=A109),"Ошибка в наборе",MIN(E109/A109,1))</f>
        <v>0.625</v>
      </c>
      <c r="H109" s="111">
        <f t="shared" si="7"/>
        <v>1</v>
      </c>
    </row>
    <row r="110" spans="1:8" ht="18.75" customHeight="1" thickBot="1" x14ac:dyDescent="0.25">
      <c r="A110" s="11">
        <f t="shared" si="8"/>
        <v>160</v>
      </c>
      <c r="B110" s="192">
        <v>2</v>
      </c>
      <c r="C110" s="87" t="s">
        <v>67</v>
      </c>
      <c r="D110" s="16">
        <v>2012</v>
      </c>
      <c r="E110" s="24">
        <v>110</v>
      </c>
      <c r="F110" s="24">
        <v>110</v>
      </c>
      <c r="G110" s="104">
        <f t="shared" ref="G110:G120" si="10">IF(NOT(TRUNC(A110)=A110),"Ошибка в наборе",MIN(E110/A110,1))</f>
        <v>0.6875</v>
      </c>
      <c r="H110" s="82">
        <f t="shared" si="7"/>
        <v>1</v>
      </c>
    </row>
    <row r="111" spans="1:8" ht="19.5" customHeight="1" thickBot="1" x14ac:dyDescent="0.25">
      <c r="A111" s="11">
        <f t="shared" si="8"/>
        <v>160</v>
      </c>
      <c r="B111" s="192">
        <v>3</v>
      </c>
      <c r="C111" s="87" t="s">
        <v>246</v>
      </c>
      <c r="D111" s="54">
        <v>2018</v>
      </c>
      <c r="E111" s="24">
        <v>157</v>
      </c>
      <c r="F111" s="24">
        <v>154</v>
      </c>
      <c r="G111" s="104">
        <f t="shared" si="10"/>
        <v>0.98124999999999996</v>
      </c>
      <c r="H111" s="82">
        <f t="shared" si="7"/>
        <v>0.98089171974522293</v>
      </c>
    </row>
    <row r="112" spans="1:8" ht="19.5" customHeight="1" thickBot="1" x14ac:dyDescent="0.25">
      <c r="A112" s="11">
        <f t="shared" si="8"/>
        <v>160</v>
      </c>
      <c r="B112" s="192">
        <v>4</v>
      </c>
      <c r="C112" s="89" t="s">
        <v>238</v>
      </c>
      <c r="D112" s="148">
        <v>2018</v>
      </c>
      <c r="E112" s="24">
        <v>157</v>
      </c>
      <c r="F112" s="24">
        <v>154</v>
      </c>
      <c r="G112" s="104">
        <f t="shared" si="10"/>
        <v>0.98124999999999996</v>
      </c>
      <c r="H112" s="82">
        <f t="shared" ref="H112" si="11">IF(ISERR(F112/E112),0,IF(ABS(F112)&gt;ABS(E112),"проверь поле F",MIN(ABS(F112/E112),1)))</f>
        <v>0.98089171974522293</v>
      </c>
    </row>
    <row r="113" spans="1:8" ht="20.25" customHeight="1" thickBot="1" x14ac:dyDescent="0.25">
      <c r="A113" s="11">
        <f t="shared" si="8"/>
        <v>160</v>
      </c>
      <c r="B113" s="192">
        <v>5</v>
      </c>
      <c r="C113" s="87" t="s">
        <v>195</v>
      </c>
      <c r="D113" s="16">
        <v>2017</v>
      </c>
      <c r="E113" s="24">
        <v>135</v>
      </c>
      <c r="F113" s="22">
        <v>127</v>
      </c>
      <c r="G113" s="104">
        <f t="shared" si="10"/>
        <v>0.84375</v>
      </c>
      <c r="H113" s="82">
        <f t="shared" si="7"/>
        <v>0.94074074074074077</v>
      </c>
    </row>
    <row r="114" spans="1:8" ht="19.5" customHeight="1" thickBot="1" x14ac:dyDescent="0.25">
      <c r="A114" s="11">
        <f t="shared" si="8"/>
        <v>160</v>
      </c>
      <c r="B114" s="210">
        <v>6</v>
      </c>
      <c r="C114" s="15" t="s">
        <v>239</v>
      </c>
      <c r="D114" s="16">
        <v>2016</v>
      </c>
      <c r="E114" s="17"/>
      <c r="F114" s="18"/>
      <c r="G114" s="167">
        <f t="shared" si="10"/>
        <v>0</v>
      </c>
      <c r="H114" s="19">
        <f t="shared" ref="H114" si="12">IF(ISERR(F114/E114),0,IF(ABS(F114)&gt;ABS(E114),"проверь поле F",MIN(ABS(F114/E114),1)))</f>
        <v>0</v>
      </c>
    </row>
    <row r="115" spans="1:8" ht="19.5" customHeight="1" thickBot="1" x14ac:dyDescent="0.25">
      <c r="A115" s="11">
        <f t="shared" si="8"/>
        <v>160</v>
      </c>
      <c r="B115" s="210"/>
      <c r="C115" s="15" t="s">
        <v>70</v>
      </c>
      <c r="D115" s="16">
        <v>2003</v>
      </c>
      <c r="E115" s="17"/>
      <c r="F115" s="18"/>
      <c r="G115" s="167">
        <f t="shared" si="10"/>
        <v>0</v>
      </c>
      <c r="H115" s="19">
        <f t="shared" si="7"/>
        <v>0</v>
      </c>
    </row>
    <row r="116" spans="1:8" ht="19.5" customHeight="1" thickBot="1" x14ac:dyDescent="0.25">
      <c r="A116" s="11">
        <f t="shared" si="8"/>
        <v>160</v>
      </c>
      <c r="B116" s="210"/>
      <c r="C116" s="89" t="s">
        <v>20</v>
      </c>
      <c r="D116" s="76"/>
      <c r="E116" s="75">
        <f>SUM(E114:E115)</f>
        <v>0</v>
      </c>
      <c r="F116" s="75">
        <f>SUM(F114:F115)</f>
        <v>0</v>
      </c>
      <c r="G116" s="104">
        <f t="shared" si="10"/>
        <v>0</v>
      </c>
      <c r="H116" s="111">
        <f t="shared" si="7"/>
        <v>0</v>
      </c>
    </row>
    <row r="117" spans="1:8" ht="27.75" customHeight="1" thickBot="1" x14ac:dyDescent="0.25">
      <c r="A117" s="11">
        <f t="shared" si="8"/>
        <v>160</v>
      </c>
      <c r="B117" s="193">
        <v>7</v>
      </c>
      <c r="C117" s="126" t="s">
        <v>240</v>
      </c>
      <c r="D117" s="16">
        <v>2018</v>
      </c>
      <c r="E117" s="24">
        <v>130</v>
      </c>
      <c r="F117" s="24">
        <v>126</v>
      </c>
      <c r="G117" s="104">
        <f t="shared" si="10"/>
        <v>0.8125</v>
      </c>
      <c r="H117" s="111">
        <f t="shared" si="7"/>
        <v>0.96923076923076923</v>
      </c>
    </row>
    <row r="118" spans="1:8" ht="19.5" customHeight="1" thickBot="1" x14ac:dyDescent="0.25">
      <c r="A118" s="11">
        <f t="shared" si="8"/>
        <v>160</v>
      </c>
      <c r="B118" s="45">
        <v>8</v>
      </c>
      <c r="C118" s="89" t="s">
        <v>241</v>
      </c>
      <c r="D118" s="16">
        <v>2018</v>
      </c>
      <c r="E118" s="24">
        <v>130</v>
      </c>
      <c r="F118" s="24">
        <v>129</v>
      </c>
      <c r="G118" s="104">
        <f t="shared" si="10"/>
        <v>0.8125</v>
      </c>
      <c r="H118" s="82">
        <f t="shared" ref="H118" si="13">IF(ISERR(F118/E118),0,IF(ABS(F118)&gt;ABS(E118),"проверь поле F",MIN(ABS(F118/E118),1)))</f>
        <v>0.99230769230769234</v>
      </c>
    </row>
    <row r="119" spans="1:8" ht="19.5" customHeight="1" thickBot="1" x14ac:dyDescent="0.25">
      <c r="A119" s="11">
        <f t="shared" si="8"/>
        <v>160</v>
      </c>
      <c r="B119" s="45">
        <v>9</v>
      </c>
      <c r="C119" s="89" t="s">
        <v>242</v>
      </c>
      <c r="D119" s="16">
        <v>2018</v>
      </c>
      <c r="E119" s="24">
        <v>157</v>
      </c>
      <c r="F119" s="24">
        <v>156</v>
      </c>
      <c r="G119" s="104">
        <f t="shared" si="10"/>
        <v>0.98124999999999996</v>
      </c>
      <c r="H119" s="82">
        <f t="shared" ref="H119:H120" si="14">IF(ISERR(F119/E119),0,IF(ABS(F119)&gt;ABS(E119),"проверь поле F",MIN(ABS(F119/E119),1)))</f>
        <v>0.99363057324840764</v>
      </c>
    </row>
    <row r="120" spans="1:8" ht="19.5" customHeight="1" thickBot="1" x14ac:dyDescent="0.25">
      <c r="A120" s="11">
        <f t="shared" si="8"/>
        <v>160</v>
      </c>
      <c r="B120" s="45">
        <v>10</v>
      </c>
      <c r="C120" s="89" t="s">
        <v>243</v>
      </c>
      <c r="D120" s="16">
        <v>2018</v>
      </c>
      <c r="E120" s="24">
        <v>157</v>
      </c>
      <c r="F120" s="24">
        <v>0</v>
      </c>
      <c r="G120" s="104">
        <f t="shared" si="10"/>
        <v>0.98124999999999996</v>
      </c>
      <c r="H120" s="82">
        <f t="shared" si="14"/>
        <v>0</v>
      </c>
    </row>
    <row r="121" spans="1:8" ht="19.5" customHeight="1" thickBot="1" x14ac:dyDescent="0.25">
      <c r="A121" s="172">
        <f t="shared" si="8"/>
        <v>160</v>
      </c>
      <c r="B121" s="180"/>
      <c r="C121" s="174" t="s">
        <v>71</v>
      </c>
      <c r="D121" s="181"/>
      <c r="E121" s="172">
        <f>SUM(E109,E110,E111,E112,E113,E116,E117,E118,E119,E120)</f>
        <v>1233</v>
      </c>
      <c r="F121" s="172">
        <f>SUM(F109,F110,F111,F112,F113,F116,F117,F118,F119,F120)</f>
        <v>1056</v>
      </c>
      <c r="G121" s="176">
        <f>SUM(G109,G110,G111,G112,G113,G116,G117,G118,G119,G120)/10</f>
        <v>0.77062500000000012</v>
      </c>
      <c r="H121" s="177">
        <f>IF(ISERR(F121/E121),0,IF(ABS(F121)&gt;ABS(E121),"проверь поле F",MIN(ABS(F121/E121),1)))</f>
        <v>0.85644768856447684</v>
      </c>
    </row>
    <row r="122" spans="1:8" ht="19.5" customHeight="1" thickBot="1" x14ac:dyDescent="0.25">
      <c r="A122" s="24">
        <v>104</v>
      </c>
      <c r="B122" s="45"/>
      <c r="C122" s="10" t="s">
        <v>301</v>
      </c>
      <c r="D122" s="16"/>
      <c r="E122" s="20"/>
      <c r="F122" s="25"/>
      <c r="G122" s="64"/>
      <c r="H122" s="19"/>
    </row>
    <row r="123" spans="1:8" ht="19.5" customHeight="1" thickBot="1" x14ac:dyDescent="0.25">
      <c r="A123" s="11">
        <f t="shared" si="8"/>
        <v>104</v>
      </c>
      <c r="B123" s="192">
        <v>1</v>
      </c>
      <c r="C123" s="87" t="s">
        <v>296</v>
      </c>
      <c r="D123" s="16">
        <v>2015</v>
      </c>
      <c r="E123" s="24">
        <v>100</v>
      </c>
      <c r="F123" s="24">
        <v>100</v>
      </c>
      <c r="G123" s="182">
        <f>IF(NOT(TRUNC(A123)=A123),"Ошибка в наборе",MIN(E123/A123,1))</f>
        <v>0.96153846153846156</v>
      </c>
      <c r="H123" s="111">
        <f t="shared" si="7"/>
        <v>1</v>
      </c>
    </row>
    <row r="124" spans="1:8" ht="19.5" customHeight="1" thickBot="1" x14ac:dyDescent="0.25">
      <c r="A124" s="11">
        <f t="shared" si="8"/>
        <v>104</v>
      </c>
      <c r="B124" s="192">
        <v>2</v>
      </c>
      <c r="C124" s="89" t="s">
        <v>244</v>
      </c>
      <c r="D124" s="16">
        <v>2006</v>
      </c>
      <c r="E124" s="24"/>
      <c r="F124" s="24"/>
      <c r="G124" s="182">
        <f t="shared" ref="G124:G139" si="15">IF(NOT(TRUNC(A124)=A124),"Ошибка в наборе",MIN(E124/A124,1))</f>
        <v>0</v>
      </c>
      <c r="H124" s="111">
        <f t="shared" si="7"/>
        <v>0</v>
      </c>
    </row>
    <row r="125" spans="1:8" ht="19.5" customHeight="1" thickBot="1" x14ac:dyDescent="0.25">
      <c r="A125" s="11">
        <f t="shared" si="8"/>
        <v>104</v>
      </c>
      <c r="B125" s="192">
        <v>3</v>
      </c>
      <c r="C125" s="89" t="s">
        <v>245</v>
      </c>
      <c r="D125" s="16">
        <v>2018</v>
      </c>
      <c r="E125" s="24">
        <v>157</v>
      </c>
      <c r="F125" s="24">
        <v>104</v>
      </c>
      <c r="G125" s="182">
        <f t="shared" si="15"/>
        <v>1</v>
      </c>
      <c r="H125" s="111">
        <f t="shared" ref="H125:H126" si="16">IF(ISERR(F125/E125),0,IF(ABS(F125)&gt;ABS(E125),"проверь поле F",MIN(ABS(F125/E125),1)))</f>
        <v>0.66242038216560506</v>
      </c>
    </row>
    <row r="126" spans="1:8" ht="19.5" customHeight="1" thickBot="1" x14ac:dyDescent="0.25">
      <c r="A126" s="11">
        <f t="shared" si="8"/>
        <v>104</v>
      </c>
      <c r="B126" s="192">
        <v>4</v>
      </c>
      <c r="C126" s="89" t="s">
        <v>238</v>
      </c>
      <c r="D126" s="16">
        <v>2018</v>
      </c>
      <c r="E126" s="24">
        <v>157</v>
      </c>
      <c r="F126" s="24">
        <v>104</v>
      </c>
      <c r="G126" s="182">
        <f t="shared" si="15"/>
        <v>1</v>
      </c>
      <c r="H126" s="111">
        <f t="shared" si="16"/>
        <v>0.66242038216560506</v>
      </c>
    </row>
    <row r="127" spans="1:8" ht="19.5" customHeight="1" thickBot="1" x14ac:dyDescent="0.25">
      <c r="A127" s="11">
        <f t="shared" si="8"/>
        <v>104</v>
      </c>
      <c r="B127" s="192">
        <v>5</v>
      </c>
      <c r="C127" s="89" t="s">
        <v>195</v>
      </c>
      <c r="D127" s="16">
        <v>2018</v>
      </c>
      <c r="E127" s="24">
        <v>123</v>
      </c>
      <c r="F127" s="24">
        <v>104</v>
      </c>
      <c r="G127" s="182">
        <f t="shared" si="15"/>
        <v>1</v>
      </c>
      <c r="H127" s="111">
        <f t="shared" ref="H127" si="17">IF(ISERR(F127/E127),0,IF(ABS(F127)&gt;ABS(E127),"проверь поле F",MIN(ABS(F127/E127),1)))</f>
        <v>0.84552845528455289</v>
      </c>
    </row>
    <row r="128" spans="1:8" ht="19.5" customHeight="1" thickBot="1" x14ac:dyDescent="0.25">
      <c r="A128" s="11">
        <f t="shared" si="8"/>
        <v>104</v>
      </c>
      <c r="B128" s="210">
        <v>6</v>
      </c>
      <c r="C128" s="15" t="s">
        <v>72</v>
      </c>
      <c r="D128" s="16">
        <v>2003</v>
      </c>
      <c r="E128" s="17"/>
      <c r="F128" s="18"/>
      <c r="G128" s="183">
        <f t="shared" si="15"/>
        <v>0</v>
      </c>
      <c r="H128" s="184">
        <f t="shared" ref="H128:H183" si="18">IF(ISERR(F128/E128),0,IF(ABS(F128)&gt;ABS(E128),"проверь поле F",MIN(ABS(F128/E128),1)))</f>
        <v>0</v>
      </c>
    </row>
    <row r="129" spans="1:8" ht="19.5" customHeight="1" thickBot="1" x14ac:dyDescent="0.25">
      <c r="A129" s="11">
        <f t="shared" si="8"/>
        <v>104</v>
      </c>
      <c r="B129" s="210"/>
      <c r="C129" s="15" t="s">
        <v>297</v>
      </c>
      <c r="D129" s="16">
        <v>2006</v>
      </c>
      <c r="E129" s="17"/>
      <c r="F129" s="18"/>
      <c r="G129" s="183">
        <f t="shared" si="15"/>
        <v>0</v>
      </c>
      <c r="H129" s="184">
        <f t="shared" si="18"/>
        <v>0</v>
      </c>
    </row>
    <row r="130" spans="1:8" ht="19.5" customHeight="1" thickBot="1" x14ac:dyDescent="0.25">
      <c r="A130" s="11">
        <f t="shared" si="8"/>
        <v>104</v>
      </c>
      <c r="B130" s="210"/>
      <c r="C130" s="15" t="s">
        <v>73</v>
      </c>
      <c r="D130" s="16">
        <v>2016</v>
      </c>
      <c r="E130" s="17"/>
      <c r="F130" s="18"/>
      <c r="G130" s="183">
        <f t="shared" si="15"/>
        <v>0</v>
      </c>
      <c r="H130" s="184">
        <f t="shared" si="18"/>
        <v>0</v>
      </c>
    </row>
    <row r="131" spans="1:8" ht="19.5" customHeight="1" thickBot="1" x14ac:dyDescent="0.25">
      <c r="A131" s="11">
        <f t="shared" si="8"/>
        <v>104</v>
      </c>
      <c r="B131" s="210"/>
      <c r="C131" s="89" t="s">
        <v>74</v>
      </c>
      <c r="D131" s="76"/>
      <c r="E131" s="75">
        <f>SUM(E128:E130)</f>
        <v>0</v>
      </c>
      <c r="F131" s="75">
        <f>SUM(F128:F130)</f>
        <v>0</v>
      </c>
      <c r="G131" s="182">
        <f t="shared" si="15"/>
        <v>0</v>
      </c>
      <c r="H131" s="82">
        <f t="shared" si="18"/>
        <v>0</v>
      </c>
    </row>
    <row r="132" spans="1:8" ht="29.25" customHeight="1" thickBot="1" x14ac:dyDescent="0.25">
      <c r="A132" s="11">
        <f>A131</f>
        <v>104</v>
      </c>
      <c r="B132" s="192">
        <v>7</v>
      </c>
      <c r="C132" s="126" t="s">
        <v>240</v>
      </c>
      <c r="D132" s="16">
        <v>2018</v>
      </c>
      <c r="E132" s="17">
        <v>130</v>
      </c>
      <c r="F132" s="18">
        <v>104</v>
      </c>
      <c r="G132" s="182">
        <f t="shared" si="15"/>
        <v>1</v>
      </c>
      <c r="H132" s="151">
        <f t="shared" si="18"/>
        <v>0.8</v>
      </c>
    </row>
    <row r="133" spans="1:8" ht="19.5" customHeight="1" thickBot="1" x14ac:dyDescent="0.25">
      <c r="A133" s="11">
        <f t="shared" ref="A133:A137" si="19">A132</f>
        <v>104</v>
      </c>
      <c r="B133" s="210">
        <v>8</v>
      </c>
      <c r="C133" s="15" t="s">
        <v>298</v>
      </c>
      <c r="D133" s="16">
        <v>1993</v>
      </c>
      <c r="E133" s="17"/>
      <c r="F133" s="18"/>
      <c r="G133" s="183">
        <f t="shared" si="15"/>
        <v>0</v>
      </c>
      <c r="H133" s="184">
        <f t="shared" si="18"/>
        <v>0</v>
      </c>
    </row>
    <row r="134" spans="1:8" ht="19.5" customHeight="1" thickBot="1" x14ac:dyDescent="0.25">
      <c r="A134" s="11">
        <f t="shared" si="19"/>
        <v>104</v>
      </c>
      <c r="B134" s="210"/>
      <c r="C134" s="15" t="s">
        <v>299</v>
      </c>
      <c r="D134" s="16">
        <v>2006</v>
      </c>
      <c r="E134" s="17"/>
      <c r="F134" s="18"/>
      <c r="G134" s="183">
        <f t="shared" si="15"/>
        <v>0</v>
      </c>
      <c r="H134" s="184">
        <f t="shared" si="18"/>
        <v>0</v>
      </c>
    </row>
    <row r="135" spans="1:8" ht="19.5" customHeight="1" thickBot="1" x14ac:dyDescent="0.25">
      <c r="A135" s="11">
        <f t="shared" si="19"/>
        <v>104</v>
      </c>
      <c r="B135" s="210"/>
      <c r="C135" s="15" t="s">
        <v>76</v>
      </c>
      <c r="D135" s="16">
        <v>2006</v>
      </c>
      <c r="E135" s="17"/>
      <c r="F135" s="18"/>
      <c r="G135" s="183">
        <f t="shared" si="15"/>
        <v>0</v>
      </c>
      <c r="H135" s="184">
        <f t="shared" si="18"/>
        <v>0</v>
      </c>
    </row>
    <row r="136" spans="1:8" ht="19.5" customHeight="1" thickBot="1" x14ac:dyDescent="0.25">
      <c r="A136" s="11">
        <f t="shared" si="19"/>
        <v>104</v>
      </c>
      <c r="B136" s="210"/>
      <c r="C136" s="89" t="s">
        <v>77</v>
      </c>
      <c r="D136" s="76"/>
      <c r="E136" s="75">
        <f>SUM(E133:E135)</f>
        <v>0</v>
      </c>
      <c r="F136" s="75">
        <f>SUM(F133:F135)</f>
        <v>0</v>
      </c>
      <c r="G136" s="182">
        <f t="shared" si="15"/>
        <v>0</v>
      </c>
      <c r="H136" s="82">
        <f t="shared" si="18"/>
        <v>0</v>
      </c>
    </row>
    <row r="137" spans="1:8" ht="19.5" customHeight="1" thickBot="1" x14ac:dyDescent="0.25">
      <c r="A137" s="11">
        <f t="shared" si="19"/>
        <v>104</v>
      </c>
      <c r="B137" s="192">
        <v>9</v>
      </c>
      <c r="C137" s="89" t="s">
        <v>247</v>
      </c>
      <c r="D137" s="148">
        <v>2018</v>
      </c>
      <c r="E137" s="24">
        <v>130</v>
      </c>
      <c r="F137" s="24">
        <v>104</v>
      </c>
      <c r="G137" s="182">
        <f t="shared" si="15"/>
        <v>1</v>
      </c>
      <c r="H137" s="82">
        <f t="shared" si="18"/>
        <v>0.8</v>
      </c>
    </row>
    <row r="138" spans="1:8" ht="21.75" customHeight="1" thickBot="1" x14ac:dyDescent="0.25">
      <c r="A138" s="11">
        <f t="shared" ref="A138:A181" si="20">A137</f>
        <v>104</v>
      </c>
      <c r="B138" s="192">
        <v>10</v>
      </c>
      <c r="C138" s="89" t="s">
        <v>242</v>
      </c>
      <c r="D138" s="148">
        <v>2018</v>
      </c>
      <c r="E138" s="24">
        <v>157</v>
      </c>
      <c r="F138" s="24">
        <v>104</v>
      </c>
      <c r="G138" s="182">
        <f t="shared" si="15"/>
        <v>1</v>
      </c>
      <c r="H138" s="82">
        <f t="shared" si="18"/>
        <v>0.66242038216560506</v>
      </c>
    </row>
    <row r="139" spans="1:8" ht="19.5" customHeight="1" thickBot="1" x14ac:dyDescent="0.25">
      <c r="A139" s="11">
        <f t="shared" si="20"/>
        <v>104</v>
      </c>
      <c r="B139" s="192">
        <v>11</v>
      </c>
      <c r="C139" s="89" t="s">
        <v>243</v>
      </c>
      <c r="D139" s="148">
        <v>2018</v>
      </c>
      <c r="E139" s="24">
        <v>157</v>
      </c>
      <c r="F139" s="24">
        <v>0</v>
      </c>
      <c r="G139" s="182">
        <f t="shared" si="15"/>
        <v>1</v>
      </c>
      <c r="H139" s="82">
        <f t="shared" si="18"/>
        <v>0</v>
      </c>
    </row>
    <row r="140" spans="1:8" ht="19.5" customHeight="1" thickBot="1" x14ac:dyDescent="0.25">
      <c r="A140" s="172">
        <f t="shared" si="20"/>
        <v>104</v>
      </c>
      <c r="B140" s="185"/>
      <c r="C140" s="174" t="s">
        <v>79</v>
      </c>
      <c r="D140" s="179"/>
      <c r="E140" s="172">
        <f>SUM(E123,E124,E125,E126,E127,E131,E132,E136,E137,E138,E139)</f>
        <v>1111</v>
      </c>
      <c r="F140" s="172">
        <f>SUM(F123,F124,F125,F126,F127,F131,F132,F136,F137,F138,F139)</f>
        <v>724</v>
      </c>
      <c r="G140" s="176">
        <f>(G123+G124+G125+G126+G127+G131+G132+G136+G137+G138+G139)/11</f>
        <v>0.72377622377622375</v>
      </c>
      <c r="H140" s="177">
        <f t="shared" si="18"/>
        <v>0.65166516651665163</v>
      </c>
    </row>
    <row r="141" spans="1:8" ht="19.5" customHeight="1" thickBot="1" x14ac:dyDescent="0.25">
      <c r="A141" s="24">
        <v>121</v>
      </c>
      <c r="B141" s="47"/>
      <c r="C141" s="10" t="s">
        <v>248</v>
      </c>
      <c r="D141" s="16"/>
      <c r="E141" s="20"/>
      <c r="F141" s="25"/>
      <c r="G141" s="64"/>
      <c r="H141" s="19"/>
    </row>
    <row r="142" spans="1:8" ht="19.5" customHeight="1" thickBot="1" x14ac:dyDescent="0.25">
      <c r="A142" s="11">
        <f>A141</f>
        <v>121</v>
      </c>
      <c r="B142" s="192">
        <v>1</v>
      </c>
      <c r="C142" s="89" t="s">
        <v>80</v>
      </c>
      <c r="D142" s="16">
        <v>2016</v>
      </c>
      <c r="E142" s="24">
        <v>205</v>
      </c>
      <c r="F142" s="24">
        <v>121</v>
      </c>
      <c r="G142" s="104">
        <f>IF(NOT(TRUNC(A142)=A142),"Ошибка в наборе",MIN(E142/A142,1))</f>
        <v>1</v>
      </c>
      <c r="H142" s="82">
        <f t="shared" si="18"/>
        <v>0.59024390243902436</v>
      </c>
    </row>
    <row r="143" spans="1:8" ht="19.5" customHeight="1" thickBot="1" x14ac:dyDescent="0.25">
      <c r="A143" s="11">
        <f t="shared" ref="A143:A145" si="21">A142</f>
        <v>121</v>
      </c>
      <c r="B143" s="192">
        <v>2</v>
      </c>
      <c r="C143" s="89" t="s">
        <v>82</v>
      </c>
      <c r="D143" s="16">
        <v>2012</v>
      </c>
      <c r="E143" s="24">
        <v>105</v>
      </c>
      <c r="F143" s="24">
        <v>105</v>
      </c>
      <c r="G143" s="104">
        <f t="shared" ref="G143:G180" si="22">IF(NOT(TRUNC(A143)=A143),"Ошибка в наборе",MIN(E143/A143,1))</f>
        <v>0.86776859504132231</v>
      </c>
      <c r="H143" s="82">
        <f t="shared" ref="H143" si="23">IF(ISERR(F143/E143),0,IF(ABS(F143)&gt;ABS(E143),"проверь поле F",MIN(ABS(F143/E143),1)))</f>
        <v>1</v>
      </c>
    </row>
    <row r="144" spans="1:8" ht="30" customHeight="1" thickBot="1" x14ac:dyDescent="0.25">
      <c r="A144" s="11">
        <f t="shared" si="21"/>
        <v>121</v>
      </c>
      <c r="B144" s="207">
        <v>3</v>
      </c>
      <c r="C144" s="131" t="s">
        <v>249</v>
      </c>
      <c r="D144" s="16">
        <v>2016</v>
      </c>
      <c r="E144" s="17">
        <v>115</v>
      </c>
      <c r="F144" s="18">
        <v>115</v>
      </c>
      <c r="G144" s="167">
        <f t="shared" si="22"/>
        <v>0.95041322314049592</v>
      </c>
      <c r="H144" s="19">
        <f t="shared" si="18"/>
        <v>1</v>
      </c>
    </row>
    <row r="145" spans="1:8" ht="19.5" customHeight="1" thickBot="1" x14ac:dyDescent="0.25">
      <c r="A145" s="11">
        <f t="shared" si="21"/>
        <v>121</v>
      </c>
      <c r="B145" s="208"/>
      <c r="C145" s="166" t="s">
        <v>250</v>
      </c>
      <c r="D145" s="16">
        <v>2016</v>
      </c>
      <c r="E145" s="17"/>
      <c r="F145" s="18"/>
      <c r="G145" s="167">
        <f t="shared" si="22"/>
        <v>0</v>
      </c>
      <c r="H145" s="19">
        <f t="shared" ref="H145:H146" si="24">IF(ISERR(F145/E145),0,IF(ABS(F145)&gt;ABS(E145),"проверь поле F",MIN(ABS(F145/E145),1)))</f>
        <v>0</v>
      </c>
    </row>
    <row r="146" spans="1:8" ht="19.5" customHeight="1" thickBot="1" x14ac:dyDescent="0.25">
      <c r="A146" s="11">
        <f>A144</f>
        <v>121</v>
      </c>
      <c r="B146" s="208"/>
      <c r="C146" s="166" t="s">
        <v>251</v>
      </c>
      <c r="D146" s="16">
        <v>2016</v>
      </c>
      <c r="E146" s="17"/>
      <c r="F146" s="18"/>
      <c r="G146" s="167">
        <f t="shared" si="22"/>
        <v>0</v>
      </c>
      <c r="H146" s="19">
        <f t="shared" si="24"/>
        <v>0</v>
      </c>
    </row>
    <row r="147" spans="1:8" ht="19.5" customHeight="1" thickBot="1" x14ac:dyDescent="0.25">
      <c r="A147" s="11">
        <f t="shared" si="20"/>
        <v>121</v>
      </c>
      <c r="B147" s="209"/>
      <c r="C147" s="89" t="s">
        <v>81</v>
      </c>
      <c r="D147" s="76"/>
      <c r="E147" s="75">
        <f>SUM(E144:E146)</f>
        <v>115</v>
      </c>
      <c r="F147" s="75">
        <f>SUM(F144:F146)</f>
        <v>115</v>
      </c>
      <c r="G147" s="104">
        <f t="shared" si="22"/>
        <v>0.95041322314049592</v>
      </c>
      <c r="H147" s="82">
        <f t="shared" si="18"/>
        <v>1</v>
      </c>
    </row>
    <row r="148" spans="1:8" ht="19.5" customHeight="1" thickBot="1" x14ac:dyDescent="0.25">
      <c r="A148" s="11">
        <f t="shared" si="20"/>
        <v>121</v>
      </c>
      <c r="B148" s="210">
        <v>4</v>
      </c>
      <c r="C148" s="15" t="s">
        <v>252</v>
      </c>
      <c r="D148" s="16">
        <v>2004</v>
      </c>
      <c r="E148" s="17"/>
      <c r="F148" s="18"/>
      <c r="G148" s="167">
        <f t="shared" si="22"/>
        <v>0</v>
      </c>
      <c r="H148" s="19">
        <f t="shared" si="18"/>
        <v>0</v>
      </c>
    </row>
    <row r="149" spans="1:8" ht="19.5" customHeight="1" thickBot="1" x14ac:dyDescent="0.25">
      <c r="A149" s="11">
        <f t="shared" si="20"/>
        <v>121</v>
      </c>
      <c r="B149" s="210"/>
      <c r="C149" s="15" t="s">
        <v>83</v>
      </c>
      <c r="D149" s="16">
        <v>2006</v>
      </c>
      <c r="E149" s="17"/>
      <c r="F149" s="18"/>
      <c r="G149" s="167">
        <f t="shared" si="22"/>
        <v>0</v>
      </c>
      <c r="H149" s="19">
        <f t="shared" si="18"/>
        <v>0</v>
      </c>
    </row>
    <row r="150" spans="1:8" ht="19.5" customHeight="1" thickBot="1" x14ac:dyDescent="0.25">
      <c r="A150" s="11">
        <f t="shared" si="20"/>
        <v>121</v>
      </c>
      <c r="B150" s="210"/>
      <c r="C150" s="89" t="s">
        <v>84</v>
      </c>
      <c r="D150" s="76"/>
      <c r="E150" s="75">
        <f>SUM(E148:E149)</f>
        <v>0</v>
      </c>
      <c r="F150" s="75">
        <f>SUM(F148:F149)</f>
        <v>0</v>
      </c>
      <c r="G150" s="104">
        <f t="shared" si="22"/>
        <v>0</v>
      </c>
      <c r="H150" s="82">
        <f t="shared" si="18"/>
        <v>0</v>
      </c>
    </row>
    <row r="151" spans="1:8" ht="19.5" customHeight="1" thickBot="1" x14ac:dyDescent="0.25">
      <c r="A151" s="11">
        <f t="shared" si="20"/>
        <v>121</v>
      </c>
      <c r="B151" s="210">
        <v>5</v>
      </c>
      <c r="C151" s="15" t="s">
        <v>85</v>
      </c>
      <c r="D151" s="16">
        <v>2012</v>
      </c>
      <c r="E151" s="17"/>
      <c r="F151" s="18"/>
      <c r="G151" s="167">
        <f t="shared" si="22"/>
        <v>0</v>
      </c>
      <c r="H151" s="19">
        <f t="shared" si="18"/>
        <v>0</v>
      </c>
    </row>
    <row r="152" spans="1:8" ht="19.5" customHeight="1" thickBot="1" x14ac:dyDescent="0.25">
      <c r="A152" s="11">
        <f t="shared" si="20"/>
        <v>121</v>
      </c>
      <c r="B152" s="210"/>
      <c r="C152" s="15" t="s">
        <v>253</v>
      </c>
      <c r="D152" s="16">
        <v>2002</v>
      </c>
      <c r="E152" s="17"/>
      <c r="F152" s="18"/>
      <c r="G152" s="167">
        <f t="shared" si="22"/>
        <v>0</v>
      </c>
      <c r="H152" s="19">
        <f t="shared" si="18"/>
        <v>0</v>
      </c>
    </row>
    <row r="153" spans="1:8" ht="19.5" customHeight="1" thickBot="1" x14ac:dyDescent="0.25">
      <c r="A153" s="11">
        <f t="shared" si="20"/>
        <v>121</v>
      </c>
      <c r="B153" s="210"/>
      <c r="C153" s="15" t="s">
        <v>254</v>
      </c>
      <c r="D153" s="16">
        <v>2006</v>
      </c>
      <c r="E153" s="17"/>
      <c r="F153" s="18"/>
      <c r="G153" s="167">
        <f t="shared" si="22"/>
        <v>0</v>
      </c>
      <c r="H153" s="19">
        <f t="shared" si="18"/>
        <v>0</v>
      </c>
    </row>
    <row r="154" spans="1:8" ht="19.5" customHeight="1" thickBot="1" x14ac:dyDescent="0.25">
      <c r="A154" s="11">
        <f t="shared" si="20"/>
        <v>121</v>
      </c>
      <c r="B154" s="210"/>
      <c r="C154" s="89" t="s">
        <v>49</v>
      </c>
      <c r="D154" s="76"/>
      <c r="E154" s="75">
        <f>SUM(E151:E153)</f>
        <v>0</v>
      </c>
      <c r="F154" s="75">
        <f>SUM(F151:F153)</f>
        <v>0</v>
      </c>
      <c r="G154" s="104">
        <f t="shared" si="22"/>
        <v>0</v>
      </c>
      <c r="H154" s="82">
        <f t="shared" si="18"/>
        <v>0</v>
      </c>
    </row>
    <row r="155" spans="1:8" ht="19.5" customHeight="1" thickBot="1" x14ac:dyDescent="0.25">
      <c r="A155" s="11">
        <f t="shared" si="20"/>
        <v>121</v>
      </c>
      <c r="B155" s="210">
        <v>6</v>
      </c>
      <c r="C155" s="15" t="s">
        <v>86</v>
      </c>
      <c r="D155" s="16">
        <v>2003</v>
      </c>
      <c r="E155" s="17"/>
      <c r="F155" s="18"/>
      <c r="G155" s="167">
        <f t="shared" si="22"/>
        <v>0</v>
      </c>
      <c r="H155" s="19">
        <f t="shared" si="18"/>
        <v>0</v>
      </c>
    </row>
    <row r="156" spans="1:8" ht="19.5" customHeight="1" thickBot="1" x14ac:dyDescent="0.25">
      <c r="A156" s="11">
        <f t="shared" si="20"/>
        <v>121</v>
      </c>
      <c r="B156" s="210"/>
      <c r="C156" s="15" t="s">
        <v>109</v>
      </c>
      <c r="D156" s="16">
        <v>2006</v>
      </c>
      <c r="E156" s="17"/>
      <c r="F156" s="18"/>
      <c r="G156" s="167">
        <f t="shared" si="22"/>
        <v>0</v>
      </c>
      <c r="H156" s="19">
        <f t="shared" si="18"/>
        <v>0</v>
      </c>
    </row>
    <row r="157" spans="1:8" ht="19.5" customHeight="1" thickBot="1" x14ac:dyDescent="0.25">
      <c r="A157" s="11">
        <f t="shared" si="20"/>
        <v>121</v>
      </c>
      <c r="B157" s="210"/>
      <c r="C157" s="15" t="s">
        <v>196</v>
      </c>
      <c r="D157" s="16">
        <v>2016</v>
      </c>
      <c r="E157" s="17"/>
      <c r="F157" s="18"/>
      <c r="G157" s="167">
        <f t="shared" si="22"/>
        <v>0</v>
      </c>
      <c r="H157" s="19">
        <f t="shared" si="18"/>
        <v>0</v>
      </c>
    </row>
    <row r="158" spans="1:8" ht="19.5" customHeight="1" thickBot="1" x14ac:dyDescent="0.25">
      <c r="A158" s="11">
        <f t="shared" si="20"/>
        <v>121</v>
      </c>
      <c r="B158" s="210"/>
      <c r="C158" s="89" t="s">
        <v>87</v>
      </c>
      <c r="D158" s="76"/>
      <c r="E158" s="75">
        <f>SUM(E155:E157)</f>
        <v>0</v>
      </c>
      <c r="F158" s="75">
        <f>SUM(F155:F157)</f>
        <v>0</v>
      </c>
      <c r="G158" s="104">
        <f t="shared" si="22"/>
        <v>0</v>
      </c>
      <c r="H158" s="82">
        <f t="shared" si="18"/>
        <v>0</v>
      </c>
    </row>
    <row r="159" spans="1:8" ht="19.5" customHeight="1" thickBot="1" x14ac:dyDescent="0.25">
      <c r="A159" s="11">
        <f t="shared" si="20"/>
        <v>121</v>
      </c>
      <c r="B159" s="210">
        <v>7</v>
      </c>
      <c r="C159" s="15" t="s">
        <v>88</v>
      </c>
      <c r="D159" s="16">
        <v>2000</v>
      </c>
      <c r="E159" s="17"/>
      <c r="F159" s="18"/>
      <c r="G159" s="167">
        <f t="shared" si="22"/>
        <v>0</v>
      </c>
      <c r="H159" s="19">
        <f t="shared" si="18"/>
        <v>0</v>
      </c>
    </row>
    <row r="160" spans="1:8" ht="19.5" customHeight="1" thickBot="1" x14ac:dyDescent="0.25">
      <c r="A160" s="11">
        <f t="shared" si="20"/>
        <v>121</v>
      </c>
      <c r="B160" s="210"/>
      <c r="C160" s="15" t="s">
        <v>197</v>
      </c>
      <c r="D160" s="16">
        <v>2004</v>
      </c>
      <c r="E160" s="17">
        <v>121</v>
      </c>
      <c r="F160" s="18">
        <v>121</v>
      </c>
      <c r="G160" s="167">
        <f t="shared" si="22"/>
        <v>1</v>
      </c>
      <c r="H160" s="19">
        <f t="shared" si="18"/>
        <v>1</v>
      </c>
    </row>
    <row r="161" spans="1:8" ht="19.5" customHeight="1" thickBot="1" x14ac:dyDescent="0.25">
      <c r="A161" s="11">
        <f t="shared" si="20"/>
        <v>121</v>
      </c>
      <c r="B161" s="210"/>
      <c r="C161" s="89" t="s">
        <v>89</v>
      </c>
      <c r="D161" s="76"/>
      <c r="E161" s="75">
        <f>SUM(E159:E160)</f>
        <v>121</v>
      </c>
      <c r="F161" s="75">
        <f>SUM(F159:F160)</f>
        <v>121</v>
      </c>
      <c r="G161" s="104">
        <f t="shared" si="22"/>
        <v>1</v>
      </c>
      <c r="H161" s="82">
        <f t="shared" si="18"/>
        <v>1</v>
      </c>
    </row>
    <row r="162" spans="1:8" ht="19.5" customHeight="1" thickBot="1" x14ac:dyDescent="0.25">
      <c r="A162" s="11">
        <f t="shared" si="20"/>
        <v>121</v>
      </c>
      <c r="B162" s="210">
        <v>8</v>
      </c>
      <c r="C162" s="15" t="s">
        <v>114</v>
      </c>
      <c r="D162" s="16">
        <v>2006</v>
      </c>
      <c r="E162" s="17"/>
      <c r="F162" s="18"/>
      <c r="G162" s="167">
        <f t="shared" si="22"/>
        <v>0</v>
      </c>
      <c r="H162" s="19">
        <f t="shared" si="18"/>
        <v>0</v>
      </c>
    </row>
    <row r="163" spans="1:8" ht="19.5" customHeight="1" thickBot="1" x14ac:dyDescent="0.25">
      <c r="A163" s="11">
        <f t="shared" si="20"/>
        <v>121</v>
      </c>
      <c r="B163" s="210"/>
      <c r="C163" s="48" t="s">
        <v>90</v>
      </c>
      <c r="D163" s="16">
        <v>2009</v>
      </c>
      <c r="E163" s="17">
        <v>105</v>
      </c>
      <c r="F163" s="18">
        <v>0</v>
      </c>
      <c r="G163" s="167">
        <f t="shared" si="22"/>
        <v>0.86776859504132231</v>
      </c>
      <c r="H163" s="19">
        <f t="shared" si="18"/>
        <v>0</v>
      </c>
    </row>
    <row r="164" spans="1:8" ht="19.5" customHeight="1" thickBot="1" x14ac:dyDescent="0.25">
      <c r="A164" s="11">
        <f t="shared" si="20"/>
        <v>121</v>
      </c>
      <c r="B164" s="210"/>
      <c r="C164" s="48" t="s">
        <v>198</v>
      </c>
      <c r="D164" s="16">
        <v>2016</v>
      </c>
      <c r="E164" s="17"/>
      <c r="F164" s="18"/>
      <c r="G164" s="167">
        <f t="shared" si="22"/>
        <v>0</v>
      </c>
      <c r="H164" s="19">
        <f t="shared" si="18"/>
        <v>0</v>
      </c>
    </row>
    <row r="165" spans="1:8" ht="19.5" customHeight="1" thickBot="1" x14ac:dyDescent="0.25">
      <c r="A165" s="11">
        <f t="shared" si="20"/>
        <v>121</v>
      </c>
      <c r="B165" s="210"/>
      <c r="C165" s="94" t="s">
        <v>91</v>
      </c>
      <c r="D165" s="85"/>
      <c r="E165" s="86">
        <f>SUM(E162:E164)</f>
        <v>105</v>
      </c>
      <c r="F165" s="86">
        <f>SUM(F162:F164)</f>
        <v>0</v>
      </c>
      <c r="G165" s="104">
        <f t="shared" si="22"/>
        <v>0.86776859504132231</v>
      </c>
      <c r="H165" s="82">
        <f t="shared" si="18"/>
        <v>0</v>
      </c>
    </row>
    <row r="166" spans="1:8" ht="19.5" customHeight="1" thickBot="1" x14ac:dyDescent="0.25">
      <c r="A166" s="11">
        <f t="shared" si="20"/>
        <v>121</v>
      </c>
      <c r="B166" s="210">
        <v>9</v>
      </c>
      <c r="C166" s="15" t="s">
        <v>92</v>
      </c>
      <c r="D166" s="16">
        <v>2012</v>
      </c>
      <c r="E166" s="17"/>
      <c r="F166" s="18"/>
      <c r="G166" s="167">
        <f t="shared" si="22"/>
        <v>0</v>
      </c>
      <c r="H166" s="19">
        <f t="shared" si="18"/>
        <v>0</v>
      </c>
    </row>
    <row r="167" spans="1:8" ht="19.5" customHeight="1" thickBot="1" x14ac:dyDescent="0.25">
      <c r="A167" s="11">
        <f t="shared" si="20"/>
        <v>121</v>
      </c>
      <c r="B167" s="210"/>
      <c r="C167" s="15" t="s">
        <v>93</v>
      </c>
      <c r="D167" s="16">
        <v>2014</v>
      </c>
      <c r="E167" s="17"/>
      <c r="F167" s="18"/>
      <c r="G167" s="167">
        <f t="shared" si="22"/>
        <v>0</v>
      </c>
      <c r="H167" s="19">
        <f t="shared" si="18"/>
        <v>0</v>
      </c>
    </row>
    <row r="168" spans="1:8" ht="19.5" customHeight="1" thickBot="1" x14ac:dyDescent="0.25">
      <c r="A168" s="11">
        <f t="shared" si="20"/>
        <v>121</v>
      </c>
      <c r="B168" s="210"/>
      <c r="C168" s="89" t="s">
        <v>94</v>
      </c>
      <c r="D168" s="74"/>
      <c r="E168" s="75">
        <f>SUM(E166:E167)</f>
        <v>0</v>
      </c>
      <c r="F168" s="75">
        <f>SUM(F166:F167)</f>
        <v>0</v>
      </c>
      <c r="G168" s="104">
        <f t="shared" si="22"/>
        <v>0</v>
      </c>
      <c r="H168" s="82">
        <f t="shared" si="18"/>
        <v>0</v>
      </c>
    </row>
    <row r="169" spans="1:8" ht="19.5" customHeight="1" thickBot="1" x14ac:dyDescent="0.25">
      <c r="A169" s="11">
        <f t="shared" si="20"/>
        <v>121</v>
      </c>
      <c r="B169" s="207">
        <v>10</v>
      </c>
      <c r="C169" s="149" t="s">
        <v>95</v>
      </c>
      <c r="D169" s="16">
        <v>2012</v>
      </c>
      <c r="E169" s="17">
        <v>100</v>
      </c>
      <c r="F169" s="18">
        <v>100</v>
      </c>
      <c r="G169" s="167">
        <f t="shared" si="22"/>
        <v>0.82644628099173556</v>
      </c>
      <c r="H169" s="19">
        <f t="shared" si="18"/>
        <v>1</v>
      </c>
    </row>
    <row r="170" spans="1:8" ht="19.5" customHeight="1" thickBot="1" x14ac:dyDescent="0.25">
      <c r="A170" s="11">
        <f t="shared" si="20"/>
        <v>121</v>
      </c>
      <c r="B170" s="208"/>
      <c r="C170" s="15" t="s">
        <v>96</v>
      </c>
      <c r="D170" s="16">
        <v>2007</v>
      </c>
      <c r="E170" s="17">
        <v>60</v>
      </c>
      <c r="F170" s="18">
        <v>60</v>
      </c>
      <c r="G170" s="167">
        <f t="shared" si="22"/>
        <v>0.49586776859504134</v>
      </c>
      <c r="H170" s="19">
        <f t="shared" si="18"/>
        <v>1</v>
      </c>
    </row>
    <row r="171" spans="1:8" ht="19.5" customHeight="1" thickBot="1" x14ac:dyDescent="0.25">
      <c r="A171" s="11">
        <f t="shared" si="20"/>
        <v>121</v>
      </c>
      <c r="B171" s="209"/>
      <c r="C171" s="89" t="s">
        <v>75</v>
      </c>
      <c r="D171" s="76"/>
      <c r="E171" s="75">
        <f>SUM(E169:E170)</f>
        <v>160</v>
      </c>
      <c r="F171" s="75">
        <f>SUM(F169:F170)</f>
        <v>160</v>
      </c>
      <c r="G171" s="104">
        <f t="shared" si="22"/>
        <v>1</v>
      </c>
      <c r="H171" s="82">
        <f t="shared" si="18"/>
        <v>1</v>
      </c>
    </row>
    <row r="172" spans="1:8" ht="19.5" customHeight="1" thickBot="1" x14ac:dyDescent="0.25">
      <c r="A172" s="11">
        <f t="shared" si="20"/>
        <v>121</v>
      </c>
      <c r="B172" s="210">
        <v>11</v>
      </c>
      <c r="C172" s="15" t="s">
        <v>98</v>
      </c>
      <c r="D172" s="20">
        <v>2006</v>
      </c>
      <c r="E172" s="17"/>
      <c r="F172" s="18"/>
      <c r="G172" s="167">
        <f t="shared" si="22"/>
        <v>0</v>
      </c>
      <c r="H172" s="19">
        <f t="shared" si="18"/>
        <v>0</v>
      </c>
    </row>
    <row r="173" spans="1:8" ht="19.5" customHeight="1" thickBot="1" x14ac:dyDescent="0.25">
      <c r="A173" s="11">
        <f t="shared" si="20"/>
        <v>121</v>
      </c>
      <c r="B173" s="210"/>
      <c r="C173" s="15" t="s">
        <v>99</v>
      </c>
      <c r="D173" s="16">
        <v>2006</v>
      </c>
      <c r="E173" s="17"/>
      <c r="F173" s="18"/>
      <c r="G173" s="167">
        <f t="shared" si="22"/>
        <v>0</v>
      </c>
      <c r="H173" s="19">
        <f t="shared" si="18"/>
        <v>0</v>
      </c>
    </row>
    <row r="174" spans="1:8" ht="19.5" customHeight="1" thickBot="1" x14ac:dyDescent="0.25">
      <c r="A174" s="11">
        <f t="shared" si="20"/>
        <v>121</v>
      </c>
      <c r="B174" s="210"/>
      <c r="C174" s="15" t="s">
        <v>255</v>
      </c>
      <c r="D174" s="16">
        <v>2006</v>
      </c>
      <c r="E174" s="17"/>
      <c r="F174" s="18"/>
      <c r="G174" s="167">
        <f t="shared" si="22"/>
        <v>0</v>
      </c>
      <c r="H174" s="19">
        <f t="shared" ref="H174" si="25">IF(ISERR(F174/E174),0,IF(ABS(F174)&gt;ABS(E174),"проверь поле F",MIN(ABS(F174/E174),1)))</f>
        <v>0</v>
      </c>
    </row>
    <row r="175" spans="1:8" ht="19.5" customHeight="1" thickBot="1" x14ac:dyDescent="0.25">
      <c r="A175" s="11">
        <f t="shared" si="20"/>
        <v>121</v>
      </c>
      <c r="B175" s="210"/>
      <c r="C175" s="15" t="s">
        <v>199</v>
      </c>
      <c r="D175" s="16">
        <v>2016</v>
      </c>
      <c r="E175" s="17"/>
      <c r="F175" s="18"/>
      <c r="G175" s="167">
        <f t="shared" si="22"/>
        <v>0</v>
      </c>
      <c r="H175" s="19">
        <f t="shared" si="18"/>
        <v>0</v>
      </c>
    </row>
    <row r="176" spans="1:8" ht="19.5" customHeight="1" thickBot="1" x14ac:dyDescent="0.25">
      <c r="A176" s="11">
        <f t="shared" si="20"/>
        <v>121</v>
      </c>
      <c r="B176" s="210"/>
      <c r="C176" s="89" t="s">
        <v>100</v>
      </c>
      <c r="D176" s="76"/>
      <c r="E176" s="75">
        <f>SUM(E172:E175)</f>
        <v>0</v>
      </c>
      <c r="F176" s="75">
        <f>SUM(F172:F175)</f>
        <v>0</v>
      </c>
      <c r="G176" s="104">
        <f t="shared" si="22"/>
        <v>0</v>
      </c>
      <c r="H176" s="82">
        <f t="shared" si="18"/>
        <v>0</v>
      </c>
    </row>
    <row r="177" spans="1:8" ht="20.25" customHeight="1" thickBot="1" x14ac:dyDescent="0.25">
      <c r="A177" s="11">
        <f t="shared" si="20"/>
        <v>121</v>
      </c>
      <c r="B177" s="210">
        <v>12</v>
      </c>
      <c r="C177" s="15" t="s">
        <v>256</v>
      </c>
      <c r="D177" s="16">
        <v>2006</v>
      </c>
      <c r="E177" s="17"/>
      <c r="F177" s="18"/>
      <c r="G177" s="167">
        <f t="shared" si="22"/>
        <v>0</v>
      </c>
      <c r="H177" s="19">
        <f t="shared" si="18"/>
        <v>0</v>
      </c>
    </row>
    <row r="178" spans="1:8" ht="20.25" customHeight="1" thickBot="1" x14ac:dyDescent="0.25">
      <c r="A178" s="11">
        <f t="shared" si="20"/>
        <v>121</v>
      </c>
      <c r="B178" s="210"/>
      <c r="C178" s="15" t="s">
        <v>200</v>
      </c>
      <c r="D178" s="16">
        <v>2016</v>
      </c>
      <c r="E178" s="17"/>
      <c r="F178" s="18"/>
      <c r="G178" s="167">
        <f t="shared" si="22"/>
        <v>0</v>
      </c>
      <c r="H178" s="19">
        <f t="shared" si="18"/>
        <v>0</v>
      </c>
    </row>
    <row r="179" spans="1:8" ht="20.25" customHeight="1" thickBot="1" x14ac:dyDescent="0.25">
      <c r="A179" s="11">
        <f t="shared" si="20"/>
        <v>121</v>
      </c>
      <c r="B179" s="210"/>
      <c r="C179" s="15" t="s">
        <v>257</v>
      </c>
      <c r="D179" s="16">
        <v>2006</v>
      </c>
      <c r="E179" s="17"/>
      <c r="F179" s="18"/>
      <c r="G179" s="167">
        <f t="shared" si="22"/>
        <v>0</v>
      </c>
      <c r="H179" s="19">
        <f t="shared" si="18"/>
        <v>0</v>
      </c>
    </row>
    <row r="180" spans="1:8" ht="21.75" customHeight="1" thickBot="1" x14ac:dyDescent="0.25">
      <c r="A180" s="11">
        <f t="shared" si="20"/>
        <v>121</v>
      </c>
      <c r="B180" s="210"/>
      <c r="C180" s="89" t="s">
        <v>78</v>
      </c>
      <c r="D180" s="76"/>
      <c r="E180" s="75">
        <f>SUM(E177:E179)</f>
        <v>0</v>
      </c>
      <c r="F180" s="75">
        <f>SUM(F177:F179)</f>
        <v>0</v>
      </c>
      <c r="G180" s="104">
        <f t="shared" si="22"/>
        <v>0</v>
      </c>
      <c r="H180" s="82">
        <f t="shared" si="18"/>
        <v>0</v>
      </c>
    </row>
    <row r="181" spans="1:8" ht="19.5" customHeight="1" thickBot="1" x14ac:dyDescent="0.25">
      <c r="A181" s="172">
        <f t="shared" si="20"/>
        <v>121</v>
      </c>
      <c r="B181" s="185"/>
      <c r="C181" s="174" t="s">
        <v>101</v>
      </c>
      <c r="D181" s="179"/>
      <c r="E181" s="172">
        <f>SUM(E142,E143,E147,E150,E154,E158,E161,E165,E168,E171,E176,E180)</f>
        <v>811</v>
      </c>
      <c r="F181" s="172">
        <f>SUM(F142,F143,F147,F150,F154,F158,F161,F165,F168,F171,F176,F180)</f>
        <v>622</v>
      </c>
      <c r="G181" s="176">
        <f>SUM(G142,G143,G147,G150,G154,G158,G161,G165,G168,G171,G176,G180)/12</f>
        <v>0.47382920110192844</v>
      </c>
      <c r="H181" s="177">
        <f t="shared" si="18"/>
        <v>0.76695437731196059</v>
      </c>
    </row>
    <row r="182" spans="1:8" ht="19.5" customHeight="1" thickBot="1" x14ac:dyDescent="0.25">
      <c r="A182" s="24">
        <v>130</v>
      </c>
      <c r="B182" s="49"/>
      <c r="C182" s="10" t="s">
        <v>266</v>
      </c>
      <c r="D182" s="16"/>
      <c r="E182" s="20"/>
      <c r="F182" s="25"/>
      <c r="G182" s="64"/>
      <c r="H182" s="19"/>
    </row>
    <row r="183" spans="1:8" ht="19.5" customHeight="1" thickBot="1" x14ac:dyDescent="0.25">
      <c r="A183" s="11">
        <f>A182</f>
        <v>130</v>
      </c>
      <c r="B183" s="192">
        <v>1</v>
      </c>
      <c r="C183" s="89" t="s">
        <v>201</v>
      </c>
      <c r="D183" s="16">
        <v>2017</v>
      </c>
      <c r="E183" s="24">
        <v>100</v>
      </c>
      <c r="F183" s="24">
        <v>100</v>
      </c>
      <c r="G183" s="104">
        <f>IF(NOT(TRUNC(A183)=A183),"Ошибка в наборе",MIN(E183/A183,1))</f>
        <v>0.76923076923076927</v>
      </c>
      <c r="H183" s="82">
        <f t="shared" si="18"/>
        <v>1</v>
      </c>
    </row>
    <row r="184" spans="1:8" ht="19.5" customHeight="1" thickBot="1" x14ac:dyDescent="0.25">
      <c r="A184" s="11">
        <f t="shared" ref="A184:A226" si="26">A183</f>
        <v>130</v>
      </c>
      <c r="B184" s="45">
        <v>2</v>
      </c>
      <c r="C184" s="91" t="s">
        <v>102</v>
      </c>
      <c r="D184" s="16">
        <v>2016</v>
      </c>
      <c r="E184" s="24">
        <v>205</v>
      </c>
      <c r="F184" s="24">
        <v>130</v>
      </c>
      <c r="G184" s="104">
        <f t="shared" ref="G184:G226" si="27">IF(NOT(TRUNC(A184)=A184),"Ошибка в наборе",MIN(E184/A184,1))</f>
        <v>1</v>
      </c>
      <c r="H184" s="82">
        <f t="shared" ref="H184:H255" si="28">IF(ISERR(F184/E184),0,IF(ABS(F184)&gt;ABS(E184),"проверь поле F",MIN(ABS(F184/E184),1)))</f>
        <v>0.63414634146341464</v>
      </c>
    </row>
    <row r="185" spans="1:8" ht="19.5" customHeight="1" thickBot="1" x14ac:dyDescent="0.25">
      <c r="A185" s="11">
        <f t="shared" si="26"/>
        <v>130</v>
      </c>
      <c r="B185" s="207">
        <v>3</v>
      </c>
      <c r="C185" s="169" t="s">
        <v>104</v>
      </c>
      <c r="D185" s="16">
        <v>2008</v>
      </c>
      <c r="E185" s="24">
        <v>90</v>
      </c>
      <c r="F185" s="24">
        <v>90</v>
      </c>
      <c r="G185" s="167">
        <f t="shared" si="27"/>
        <v>0.69230769230769229</v>
      </c>
      <c r="H185" s="168">
        <f t="shared" ref="H185:H187" si="29">IF(ISERR(F185/E185),0,IF(ABS(F185)&gt;ABS(E185),"проверь поле F",MIN(ABS(F185/E185),1)))</f>
        <v>1</v>
      </c>
    </row>
    <row r="186" spans="1:8" ht="19.5" customHeight="1" thickBot="1" x14ac:dyDescent="0.25">
      <c r="A186" s="11">
        <f t="shared" si="26"/>
        <v>130</v>
      </c>
      <c r="B186" s="208"/>
      <c r="C186" s="169" t="s">
        <v>250</v>
      </c>
      <c r="D186" s="16">
        <v>2016</v>
      </c>
      <c r="E186" s="24"/>
      <c r="F186" s="24"/>
      <c r="G186" s="167">
        <f t="shared" si="27"/>
        <v>0</v>
      </c>
      <c r="H186" s="168">
        <f t="shared" si="29"/>
        <v>0</v>
      </c>
    </row>
    <row r="187" spans="1:8" ht="19.5" customHeight="1" thickBot="1" x14ac:dyDescent="0.25">
      <c r="A187" s="11">
        <f t="shared" si="26"/>
        <v>130</v>
      </c>
      <c r="B187" s="208"/>
      <c r="C187" s="169" t="s">
        <v>251</v>
      </c>
      <c r="D187" s="16">
        <v>2016</v>
      </c>
      <c r="E187" s="24"/>
      <c r="F187" s="24"/>
      <c r="G187" s="167">
        <f t="shared" si="27"/>
        <v>0</v>
      </c>
      <c r="H187" s="168">
        <f t="shared" si="29"/>
        <v>0</v>
      </c>
    </row>
    <row r="188" spans="1:8" ht="19.5" customHeight="1" thickBot="1" x14ac:dyDescent="0.25">
      <c r="A188" s="11">
        <f t="shared" si="26"/>
        <v>130</v>
      </c>
      <c r="B188" s="209"/>
      <c r="C188" s="89" t="s">
        <v>15</v>
      </c>
      <c r="D188" s="76"/>
      <c r="E188" s="75">
        <f>SUM(E185:E187)</f>
        <v>90</v>
      </c>
      <c r="F188" s="75">
        <f>SUM(F185:F187)</f>
        <v>90</v>
      </c>
      <c r="G188" s="104">
        <f t="shared" si="27"/>
        <v>0.69230769230769229</v>
      </c>
      <c r="H188" s="82">
        <f t="shared" si="28"/>
        <v>1</v>
      </c>
    </row>
    <row r="189" spans="1:8" ht="19.5" customHeight="1" thickBot="1" x14ac:dyDescent="0.25">
      <c r="A189" s="11">
        <f t="shared" si="26"/>
        <v>130</v>
      </c>
      <c r="B189" s="210">
        <v>4</v>
      </c>
      <c r="C189" s="15" t="s">
        <v>105</v>
      </c>
      <c r="D189" s="16">
        <v>2004</v>
      </c>
      <c r="E189" s="17"/>
      <c r="F189" s="18"/>
      <c r="G189" s="167">
        <f t="shared" si="27"/>
        <v>0</v>
      </c>
      <c r="H189" s="19">
        <f t="shared" si="28"/>
        <v>0</v>
      </c>
    </row>
    <row r="190" spans="1:8" ht="19.5" customHeight="1" thickBot="1" x14ac:dyDescent="0.25">
      <c r="A190" s="11">
        <f t="shared" si="26"/>
        <v>130</v>
      </c>
      <c r="B190" s="210"/>
      <c r="C190" s="15" t="s">
        <v>106</v>
      </c>
      <c r="D190" s="16">
        <v>2004</v>
      </c>
      <c r="E190" s="17"/>
      <c r="F190" s="18"/>
      <c r="G190" s="167">
        <f t="shared" si="27"/>
        <v>0</v>
      </c>
      <c r="H190" s="19">
        <f t="shared" si="28"/>
        <v>0</v>
      </c>
    </row>
    <row r="191" spans="1:8" ht="19.5" customHeight="1" thickBot="1" x14ac:dyDescent="0.25">
      <c r="A191" s="11">
        <f t="shared" si="26"/>
        <v>130</v>
      </c>
      <c r="B191" s="210"/>
      <c r="C191" s="15" t="s">
        <v>107</v>
      </c>
      <c r="D191" s="16">
        <v>2006</v>
      </c>
      <c r="E191" s="17">
        <v>34</v>
      </c>
      <c r="F191" s="18">
        <v>34</v>
      </c>
      <c r="G191" s="167">
        <f t="shared" si="27"/>
        <v>0.26153846153846155</v>
      </c>
      <c r="H191" s="19">
        <f t="shared" si="28"/>
        <v>1</v>
      </c>
    </row>
    <row r="192" spans="1:8" ht="19.5" customHeight="1" thickBot="1" x14ac:dyDescent="0.25">
      <c r="A192" s="11">
        <f t="shared" si="26"/>
        <v>130</v>
      </c>
      <c r="B192" s="210"/>
      <c r="C192" s="89" t="s">
        <v>69</v>
      </c>
      <c r="D192" s="76"/>
      <c r="E192" s="75">
        <f>SUM(E189:E191)</f>
        <v>34</v>
      </c>
      <c r="F192" s="75">
        <f>SUM(F189:F191)</f>
        <v>34</v>
      </c>
      <c r="G192" s="104">
        <f t="shared" si="27"/>
        <v>0.26153846153846155</v>
      </c>
      <c r="H192" s="82">
        <f t="shared" si="28"/>
        <v>1</v>
      </c>
    </row>
    <row r="193" spans="1:8" ht="19.5" customHeight="1" thickBot="1" x14ac:dyDescent="0.25">
      <c r="A193" s="11">
        <f t="shared" si="26"/>
        <v>130</v>
      </c>
      <c r="B193" s="210">
        <v>5</v>
      </c>
      <c r="C193" s="15" t="s">
        <v>85</v>
      </c>
      <c r="D193" s="16">
        <v>2012</v>
      </c>
      <c r="E193" s="17">
        <v>40</v>
      </c>
      <c r="F193" s="18">
        <v>0</v>
      </c>
      <c r="G193" s="167">
        <f t="shared" si="27"/>
        <v>0.30769230769230771</v>
      </c>
      <c r="H193" s="19">
        <f t="shared" si="28"/>
        <v>0</v>
      </c>
    </row>
    <row r="194" spans="1:8" ht="19.5" customHeight="1" thickBot="1" x14ac:dyDescent="0.25">
      <c r="A194" s="11">
        <f t="shared" si="26"/>
        <v>130</v>
      </c>
      <c r="B194" s="210"/>
      <c r="C194" s="15" t="s">
        <v>258</v>
      </c>
      <c r="D194" s="16">
        <v>2005</v>
      </c>
      <c r="E194" s="17"/>
      <c r="F194" s="18"/>
      <c r="G194" s="167">
        <f t="shared" si="27"/>
        <v>0</v>
      </c>
      <c r="H194" s="19">
        <f t="shared" si="28"/>
        <v>0</v>
      </c>
    </row>
    <row r="195" spans="1:8" ht="19.5" customHeight="1" thickBot="1" x14ac:dyDescent="0.25">
      <c r="A195" s="11">
        <f t="shared" si="26"/>
        <v>130</v>
      </c>
      <c r="B195" s="210"/>
      <c r="C195" s="15" t="s">
        <v>108</v>
      </c>
      <c r="D195" s="16">
        <v>2006</v>
      </c>
      <c r="E195" s="17"/>
      <c r="F195" s="18"/>
      <c r="G195" s="167">
        <f t="shared" si="27"/>
        <v>0</v>
      </c>
      <c r="H195" s="19">
        <f t="shared" si="28"/>
        <v>0</v>
      </c>
    </row>
    <row r="196" spans="1:8" ht="19.5" customHeight="1" thickBot="1" x14ac:dyDescent="0.25">
      <c r="A196" s="11">
        <f t="shared" si="26"/>
        <v>130</v>
      </c>
      <c r="B196" s="210"/>
      <c r="C196" s="89" t="s">
        <v>49</v>
      </c>
      <c r="D196" s="85"/>
      <c r="E196" s="75">
        <f>SUM(E193:E195)</f>
        <v>40</v>
      </c>
      <c r="F196" s="75">
        <f>SUM(F193:F195)</f>
        <v>0</v>
      </c>
      <c r="G196" s="104">
        <f t="shared" si="27"/>
        <v>0.30769230769230771</v>
      </c>
      <c r="H196" s="82">
        <f t="shared" si="28"/>
        <v>0</v>
      </c>
    </row>
    <row r="197" spans="1:8" ht="19.5" customHeight="1" thickBot="1" x14ac:dyDescent="0.25">
      <c r="A197" s="11">
        <f t="shared" si="26"/>
        <v>130</v>
      </c>
      <c r="B197" s="210">
        <v>6</v>
      </c>
      <c r="C197" s="15" t="s">
        <v>86</v>
      </c>
      <c r="D197" s="16">
        <v>2001</v>
      </c>
      <c r="E197" s="17"/>
      <c r="F197" s="18"/>
      <c r="G197" s="167">
        <f t="shared" si="27"/>
        <v>0</v>
      </c>
      <c r="H197" s="19">
        <f t="shared" si="28"/>
        <v>0</v>
      </c>
    </row>
    <row r="198" spans="1:8" ht="19.5" customHeight="1" thickBot="1" x14ac:dyDescent="0.25">
      <c r="A198" s="11">
        <f t="shared" si="26"/>
        <v>130</v>
      </c>
      <c r="B198" s="210"/>
      <c r="C198" s="55" t="s">
        <v>225</v>
      </c>
      <c r="D198" s="16"/>
      <c r="E198" s="17"/>
      <c r="F198" s="18"/>
      <c r="G198" s="167">
        <f t="shared" si="27"/>
        <v>0</v>
      </c>
      <c r="H198" s="19">
        <f t="shared" ref="H198" si="30">IF(ISERR(F198/E198),0,IF(ABS(F198)&gt;ABS(E198),"проверь поле F",MIN(ABS(F198/E198),1)))</f>
        <v>0</v>
      </c>
    </row>
    <row r="199" spans="1:8" ht="17.25" customHeight="1" thickBot="1" x14ac:dyDescent="0.25">
      <c r="A199" s="11">
        <f t="shared" si="26"/>
        <v>130</v>
      </c>
      <c r="B199" s="210"/>
      <c r="C199" s="15" t="s">
        <v>110</v>
      </c>
      <c r="D199" s="16">
        <v>2016</v>
      </c>
      <c r="E199" s="17"/>
      <c r="F199" s="18"/>
      <c r="G199" s="167">
        <f t="shared" si="27"/>
        <v>0</v>
      </c>
      <c r="H199" s="19">
        <f t="shared" si="28"/>
        <v>0</v>
      </c>
    </row>
    <row r="200" spans="1:8" ht="19.5" customHeight="1" thickBot="1" x14ac:dyDescent="0.25">
      <c r="A200" s="11">
        <f t="shared" si="26"/>
        <v>130</v>
      </c>
      <c r="B200" s="210"/>
      <c r="C200" s="89" t="s">
        <v>111</v>
      </c>
      <c r="D200" s="76"/>
      <c r="E200" s="75">
        <f>SUM(E197:E199)</f>
        <v>0</v>
      </c>
      <c r="F200" s="75">
        <f>SUM(F197:F199)</f>
        <v>0</v>
      </c>
      <c r="G200" s="104">
        <f t="shared" si="27"/>
        <v>0</v>
      </c>
      <c r="H200" s="82">
        <f t="shared" si="28"/>
        <v>0</v>
      </c>
    </row>
    <row r="201" spans="1:8" ht="19.5" customHeight="1" thickBot="1" x14ac:dyDescent="0.25">
      <c r="A201" s="11">
        <f t="shared" si="26"/>
        <v>130</v>
      </c>
      <c r="B201" s="210">
        <v>7</v>
      </c>
      <c r="C201" s="15" t="s">
        <v>112</v>
      </c>
      <c r="D201" s="16">
        <v>2006</v>
      </c>
      <c r="E201" s="17">
        <v>119</v>
      </c>
      <c r="F201" s="18">
        <v>119</v>
      </c>
      <c r="G201" s="167">
        <f t="shared" si="27"/>
        <v>0.91538461538461535</v>
      </c>
      <c r="H201" s="19">
        <f t="shared" si="28"/>
        <v>1</v>
      </c>
    </row>
    <row r="202" spans="1:8" ht="19.5" customHeight="1" thickBot="1" x14ac:dyDescent="0.25">
      <c r="A202" s="11">
        <f t="shared" si="26"/>
        <v>130</v>
      </c>
      <c r="B202" s="210"/>
      <c r="C202" s="15" t="s">
        <v>88</v>
      </c>
      <c r="D202" s="16">
        <v>2001</v>
      </c>
      <c r="E202" s="17"/>
      <c r="F202" s="18"/>
      <c r="G202" s="167">
        <f t="shared" si="27"/>
        <v>0</v>
      </c>
      <c r="H202" s="19">
        <f t="shared" si="28"/>
        <v>0</v>
      </c>
    </row>
    <row r="203" spans="1:8" ht="19.5" customHeight="1" thickBot="1" x14ac:dyDescent="0.25">
      <c r="A203" s="11">
        <f t="shared" si="26"/>
        <v>130</v>
      </c>
      <c r="B203" s="210"/>
      <c r="C203" s="89" t="s">
        <v>113</v>
      </c>
      <c r="D203" s="76"/>
      <c r="E203" s="75">
        <f>SUM(E201:E202)</f>
        <v>119</v>
      </c>
      <c r="F203" s="75">
        <f>SUM(F201:F202)</f>
        <v>119</v>
      </c>
      <c r="G203" s="104">
        <f t="shared" si="27"/>
        <v>0.91538461538461535</v>
      </c>
      <c r="H203" s="82">
        <f t="shared" si="28"/>
        <v>1</v>
      </c>
    </row>
    <row r="204" spans="1:8" ht="19.5" customHeight="1" thickBot="1" x14ac:dyDescent="0.25">
      <c r="A204" s="11">
        <f t="shared" si="26"/>
        <v>130</v>
      </c>
      <c r="B204" s="210">
        <v>8</v>
      </c>
      <c r="C204" s="15" t="s">
        <v>114</v>
      </c>
      <c r="D204" s="16">
        <v>2006</v>
      </c>
      <c r="E204" s="17"/>
      <c r="F204" s="18"/>
      <c r="G204" s="167">
        <f t="shared" si="27"/>
        <v>0</v>
      </c>
      <c r="H204" s="19">
        <f t="shared" si="28"/>
        <v>0</v>
      </c>
    </row>
    <row r="205" spans="1:8" ht="19.5" customHeight="1" thickBot="1" x14ac:dyDescent="0.25">
      <c r="A205" s="11">
        <f t="shared" si="26"/>
        <v>130</v>
      </c>
      <c r="B205" s="210"/>
      <c r="C205" s="15" t="s">
        <v>259</v>
      </c>
      <c r="D205" s="16">
        <v>2016</v>
      </c>
      <c r="E205" s="17"/>
      <c r="F205" s="18"/>
      <c r="G205" s="167">
        <f t="shared" si="27"/>
        <v>0</v>
      </c>
      <c r="H205" s="19">
        <f t="shared" si="28"/>
        <v>0</v>
      </c>
    </row>
    <row r="206" spans="1:8" ht="19.5" customHeight="1" thickBot="1" x14ac:dyDescent="0.25">
      <c r="A206" s="11">
        <f t="shared" si="26"/>
        <v>130</v>
      </c>
      <c r="B206" s="210"/>
      <c r="C206" s="89" t="s">
        <v>116</v>
      </c>
      <c r="D206" s="76"/>
      <c r="E206" s="75">
        <f>SUM(E204:E205)</f>
        <v>0</v>
      </c>
      <c r="F206" s="75">
        <f>SUM(F204:F205)</f>
        <v>0</v>
      </c>
      <c r="G206" s="104">
        <f t="shared" si="27"/>
        <v>0</v>
      </c>
      <c r="H206" s="82">
        <f t="shared" si="28"/>
        <v>0</v>
      </c>
    </row>
    <row r="207" spans="1:8" ht="19.5" customHeight="1" thickBot="1" x14ac:dyDescent="0.25">
      <c r="A207" s="11">
        <f t="shared" si="26"/>
        <v>130</v>
      </c>
      <c r="B207" s="210">
        <v>9</v>
      </c>
      <c r="C207" s="15" t="s">
        <v>117</v>
      </c>
      <c r="D207" s="16">
        <v>2012</v>
      </c>
      <c r="E207" s="17"/>
      <c r="F207" s="18"/>
      <c r="G207" s="167">
        <f t="shared" si="27"/>
        <v>0</v>
      </c>
      <c r="H207" s="19">
        <f t="shared" si="28"/>
        <v>0</v>
      </c>
    </row>
    <row r="208" spans="1:8" ht="17.25" customHeight="1" thickBot="1" x14ac:dyDescent="0.25">
      <c r="A208" s="11">
        <f t="shared" si="26"/>
        <v>130</v>
      </c>
      <c r="B208" s="210"/>
      <c r="C208" s="15" t="s">
        <v>93</v>
      </c>
      <c r="D208" s="16">
        <v>2014</v>
      </c>
      <c r="E208" s="17"/>
      <c r="F208" s="18"/>
      <c r="G208" s="167">
        <f t="shared" si="27"/>
        <v>0</v>
      </c>
      <c r="H208" s="19">
        <f t="shared" si="28"/>
        <v>0</v>
      </c>
    </row>
    <row r="209" spans="1:8" ht="19.5" customHeight="1" thickBot="1" x14ac:dyDescent="0.25">
      <c r="A209" s="11">
        <f t="shared" si="26"/>
        <v>130</v>
      </c>
      <c r="B209" s="210"/>
      <c r="C209" s="89" t="s">
        <v>94</v>
      </c>
      <c r="D209" s="74"/>
      <c r="E209" s="75">
        <f>SUM(E207:E208)</f>
        <v>0</v>
      </c>
      <c r="F209" s="75">
        <f>SUM(F207:F208)</f>
        <v>0</v>
      </c>
      <c r="G209" s="104">
        <f t="shared" si="27"/>
        <v>0</v>
      </c>
      <c r="H209" s="82">
        <f t="shared" si="28"/>
        <v>0</v>
      </c>
    </row>
    <row r="210" spans="1:8" ht="19.5" customHeight="1" thickBot="1" x14ac:dyDescent="0.25">
      <c r="A210" s="11">
        <f t="shared" si="26"/>
        <v>130</v>
      </c>
      <c r="B210" s="210">
        <v>10</v>
      </c>
      <c r="C210" s="48" t="s">
        <v>203</v>
      </c>
      <c r="D210" s="25">
        <v>2016</v>
      </c>
      <c r="E210" s="17">
        <v>70</v>
      </c>
      <c r="F210" s="18">
        <v>70</v>
      </c>
      <c r="G210" s="167">
        <f t="shared" si="27"/>
        <v>0.53846153846153844</v>
      </c>
      <c r="H210" s="19">
        <f t="shared" si="28"/>
        <v>1</v>
      </c>
    </row>
    <row r="211" spans="1:8" ht="19.5" customHeight="1" thickBot="1" x14ac:dyDescent="0.25">
      <c r="A211" s="11">
        <f t="shared" si="26"/>
        <v>130</v>
      </c>
      <c r="B211" s="210"/>
      <c r="C211" s="48" t="s">
        <v>260</v>
      </c>
      <c r="D211" s="25">
        <v>2004</v>
      </c>
      <c r="E211" s="17"/>
      <c r="F211" s="18"/>
      <c r="G211" s="167">
        <f t="shared" si="27"/>
        <v>0</v>
      </c>
      <c r="H211" s="19">
        <f t="shared" ref="H211" si="31">IF(ISERR(F211/E211),0,IF(ABS(F211)&gt;ABS(E211),"проверь поле F",MIN(ABS(F211/E211),1)))</f>
        <v>0</v>
      </c>
    </row>
    <row r="212" spans="1:8" ht="19.5" customHeight="1" thickBot="1" x14ac:dyDescent="0.25">
      <c r="A212" s="11">
        <f t="shared" si="26"/>
        <v>130</v>
      </c>
      <c r="B212" s="210"/>
      <c r="C212" s="15" t="s">
        <v>118</v>
      </c>
      <c r="D212" s="20">
        <v>2002</v>
      </c>
      <c r="E212" s="17"/>
      <c r="F212" s="18"/>
      <c r="G212" s="167">
        <f t="shared" si="27"/>
        <v>0</v>
      </c>
      <c r="H212" s="19">
        <f t="shared" si="28"/>
        <v>0</v>
      </c>
    </row>
    <row r="213" spans="1:8" ht="19.5" customHeight="1" thickBot="1" x14ac:dyDescent="0.25">
      <c r="A213" s="11">
        <f t="shared" si="26"/>
        <v>130</v>
      </c>
      <c r="B213" s="210"/>
      <c r="C213" s="15" t="s">
        <v>261</v>
      </c>
      <c r="D213" s="20">
        <v>2006</v>
      </c>
      <c r="E213" s="17"/>
      <c r="F213" s="18"/>
      <c r="G213" s="167">
        <f t="shared" si="27"/>
        <v>0</v>
      </c>
      <c r="H213" s="19">
        <f t="shared" ref="H213" si="32">IF(ISERR(F213/E213),0,IF(ABS(F213)&gt;ABS(E213),"проверь поле F",MIN(ABS(F213/E213),1)))</f>
        <v>0</v>
      </c>
    </row>
    <row r="214" spans="1:8" ht="19.5" customHeight="1" thickBot="1" x14ac:dyDescent="0.25">
      <c r="A214" s="11">
        <f t="shared" si="26"/>
        <v>130</v>
      </c>
      <c r="B214" s="210"/>
      <c r="C214" s="15" t="s">
        <v>202</v>
      </c>
      <c r="D214" s="20">
        <v>2016</v>
      </c>
      <c r="E214" s="17"/>
      <c r="F214" s="18"/>
      <c r="G214" s="167">
        <f t="shared" si="27"/>
        <v>0</v>
      </c>
      <c r="H214" s="19">
        <f t="shared" si="28"/>
        <v>0</v>
      </c>
    </row>
    <row r="215" spans="1:8" ht="19.5" customHeight="1" thickBot="1" x14ac:dyDescent="0.25">
      <c r="A215" s="11">
        <f t="shared" si="26"/>
        <v>130</v>
      </c>
      <c r="B215" s="210"/>
      <c r="C215" s="89" t="s">
        <v>119</v>
      </c>
      <c r="D215" s="74"/>
      <c r="E215" s="75">
        <f>SUM(E210:E214)</f>
        <v>70</v>
      </c>
      <c r="F215" s="75">
        <f>SUM(F210:F214)</f>
        <v>70</v>
      </c>
      <c r="G215" s="104">
        <f t="shared" si="27"/>
        <v>0.53846153846153844</v>
      </c>
      <c r="H215" s="82">
        <f t="shared" si="28"/>
        <v>1</v>
      </c>
    </row>
    <row r="216" spans="1:8" ht="19.5" customHeight="1" thickBot="1" x14ac:dyDescent="0.25">
      <c r="A216" s="11">
        <f t="shared" si="26"/>
        <v>130</v>
      </c>
      <c r="B216" s="210">
        <v>11</v>
      </c>
      <c r="C216" s="15" t="s">
        <v>263</v>
      </c>
      <c r="D216" s="20">
        <v>2004</v>
      </c>
      <c r="E216" s="17"/>
      <c r="F216" s="18"/>
      <c r="G216" s="167">
        <f t="shared" si="27"/>
        <v>0</v>
      </c>
      <c r="H216" s="19">
        <f t="shared" si="28"/>
        <v>0</v>
      </c>
    </row>
    <row r="217" spans="1:8" ht="19.5" customHeight="1" thickBot="1" x14ac:dyDescent="0.25">
      <c r="A217" s="11">
        <f t="shared" si="26"/>
        <v>130</v>
      </c>
      <c r="B217" s="210"/>
      <c r="C217" s="15" t="s">
        <v>120</v>
      </c>
      <c r="D217" s="16">
        <v>1992</v>
      </c>
      <c r="E217" s="17"/>
      <c r="F217" s="18"/>
      <c r="G217" s="167">
        <f t="shared" si="27"/>
        <v>0</v>
      </c>
      <c r="H217" s="19">
        <f t="shared" si="28"/>
        <v>0</v>
      </c>
    </row>
    <row r="218" spans="1:8" ht="19.5" customHeight="1" thickBot="1" x14ac:dyDescent="0.25">
      <c r="A218" s="11">
        <f t="shared" si="26"/>
        <v>130</v>
      </c>
      <c r="B218" s="210"/>
      <c r="C218" s="15" t="s">
        <v>121</v>
      </c>
      <c r="D218" s="20">
        <v>2006</v>
      </c>
      <c r="E218" s="17"/>
      <c r="F218" s="18"/>
      <c r="G218" s="167">
        <f t="shared" si="27"/>
        <v>0</v>
      </c>
      <c r="H218" s="19">
        <f t="shared" si="28"/>
        <v>0</v>
      </c>
    </row>
    <row r="219" spans="1:8" ht="19.5" customHeight="1" thickBot="1" x14ac:dyDescent="0.25">
      <c r="A219" s="11">
        <f t="shared" si="26"/>
        <v>130</v>
      </c>
      <c r="B219" s="210"/>
      <c r="C219" s="15" t="s">
        <v>255</v>
      </c>
      <c r="D219" s="16">
        <v>2006</v>
      </c>
      <c r="E219" s="17"/>
      <c r="F219" s="18"/>
      <c r="G219" s="167">
        <f t="shared" si="27"/>
        <v>0</v>
      </c>
      <c r="H219" s="19">
        <f t="shared" si="28"/>
        <v>0</v>
      </c>
    </row>
    <row r="220" spans="1:8" ht="19.5" customHeight="1" thickBot="1" x14ac:dyDescent="0.25">
      <c r="A220" s="11">
        <f t="shared" si="26"/>
        <v>130</v>
      </c>
      <c r="B220" s="210"/>
      <c r="C220" s="15" t="s">
        <v>262</v>
      </c>
      <c r="D220" s="16">
        <v>2016</v>
      </c>
      <c r="E220" s="17"/>
      <c r="F220" s="18"/>
      <c r="G220" s="167">
        <f t="shared" si="27"/>
        <v>0</v>
      </c>
      <c r="H220" s="19">
        <f t="shared" si="28"/>
        <v>0</v>
      </c>
    </row>
    <row r="221" spans="1:8" ht="19.5" customHeight="1" thickBot="1" x14ac:dyDescent="0.25">
      <c r="A221" s="11">
        <f t="shared" si="26"/>
        <v>130</v>
      </c>
      <c r="B221" s="210"/>
      <c r="C221" s="89" t="s">
        <v>77</v>
      </c>
      <c r="D221" s="76"/>
      <c r="E221" s="75">
        <f>SUM(E216:E220)</f>
        <v>0</v>
      </c>
      <c r="F221" s="75">
        <f>SUM(F216:F220)</f>
        <v>0</v>
      </c>
      <c r="G221" s="104">
        <f t="shared" si="27"/>
        <v>0</v>
      </c>
      <c r="H221" s="82">
        <f t="shared" si="28"/>
        <v>0</v>
      </c>
    </row>
    <row r="222" spans="1:8" ht="19.5" customHeight="1" thickBot="1" x14ac:dyDescent="0.25">
      <c r="A222" s="11">
        <f t="shared" si="26"/>
        <v>130</v>
      </c>
      <c r="B222" s="210">
        <v>12</v>
      </c>
      <c r="C222" s="15" t="s">
        <v>264</v>
      </c>
      <c r="D222" s="16">
        <v>2014</v>
      </c>
      <c r="E222" s="17">
        <v>20</v>
      </c>
      <c r="F222" s="18">
        <v>20</v>
      </c>
      <c r="G222" s="167">
        <f t="shared" si="27"/>
        <v>0.15384615384615385</v>
      </c>
      <c r="H222" s="19">
        <f t="shared" si="28"/>
        <v>1</v>
      </c>
    </row>
    <row r="223" spans="1:8" ht="19.5" customHeight="1" thickBot="1" x14ac:dyDescent="0.25">
      <c r="A223" s="11">
        <f t="shared" si="26"/>
        <v>130</v>
      </c>
      <c r="B223" s="210"/>
      <c r="C223" s="15" t="s">
        <v>97</v>
      </c>
      <c r="D223" s="16">
        <v>1998</v>
      </c>
      <c r="E223" s="17"/>
      <c r="F223" s="18"/>
      <c r="G223" s="167">
        <f t="shared" si="27"/>
        <v>0</v>
      </c>
      <c r="H223" s="19">
        <f t="shared" si="28"/>
        <v>0</v>
      </c>
    </row>
    <row r="224" spans="1:8" ht="19.5" customHeight="1" thickBot="1" x14ac:dyDescent="0.25">
      <c r="A224" s="11">
        <f t="shared" si="26"/>
        <v>130</v>
      </c>
      <c r="B224" s="210"/>
      <c r="C224" s="89" t="s">
        <v>122</v>
      </c>
      <c r="D224" s="76"/>
      <c r="E224" s="75">
        <f>SUM(E222:E223)</f>
        <v>20</v>
      </c>
      <c r="F224" s="75">
        <f>SUM(F222:F223)</f>
        <v>20</v>
      </c>
      <c r="G224" s="104">
        <f t="shared" si="27"/>
        <v>0.15384615384615385</v>
      </c>
      <c r="H224" s="82">
        <f t="shared" si="28"/>
        <v>1</v>
      </c>
    </row>
    <row r="225" spans="1:8" ht="27" customHeight="1" thickBot="1" x14ac:dyDescent="0.25">
      <c r="A225" s="11">
        <f t="shared" si="26"/>
        <v>130</v>
      </c>
      <c r="B225" s="192">
        <v>13</v>
      </c>
      <c r="C225" s="89" t="s">
        <v>265</v>
      </c>
      <c r="D225" s="16">
        <v>2012</v>
      </c>
      <c r="E225" s="24">
        <v>105</v>
      </c>
      <c r="F225" s="24">
        <v>105</v>
      </c>
      <c r="G225" s="104">
        <f t="shared" si="27"/>
        <v>0.80769230769230771</v>
      </c>
      <c r="H225" s="82">
        <f t="shared" si="28"/>
        <v>1</v>
      </c>
    </row>
    <row r="226" spans="1:8" ht="19.5" customHeight="1" thickBot="1" x14ac:dyDescent="0.25">
      <c r="A226" s="11">
        <f t="shared" si="26"/>
        <v>130</v>
      </c>
      <c r="B226" s="192">
        <v>14</v>
      </c>
      <c r="C226" s="89" t="s">
        <v>123</v>
      </c>
      <c r="D226" s="20">
        <v>1992</v>
      </c>
      <c r="E226" s="24"/>
      <c r="F226" s="24"/>
      <c r="G226" s="104">
        <f t="shared" si="27"/>
        <v>0</v>
      </c>
      <c r="H226" s="82">
        <f t="shared" si="28"/>
        <v>0</v>
      </c>
    </row>
    <row r="227" spans="1:8" ht="19.5" customHeight="1" thickBot="1" x14ac:dyDescent="0.25">
      <c r="A227" s="172">
        <f t="shared" ref="A227:A269" si="33">A226</f>
        <v>130</v>
      </c>
      <c r="B227" s="185"/>
      <c r="C227" s="174" t="s">
        <v>124</v>
      </c>
      <c r="D227" s="186" t="s">
        <v>291</v>
      </c>
      <c r="E227" s="172">
        <f>SUM(E183,E184,E188,E192,E196,E200,E203,E206,E209,E215,E221,E224,E225,E226)</f>
        <v>783</v>
      </c>
      <c r="F227" s="172">
        <f>SUM(F183,F184,F188,F192,F196,F200,F203,F206,F209,F215,F221,F224,F225,F226)</f>
        <v>668</v>
      </c>
      <c r="G227" s="187">
        <f>(G183+G184+G188+G192+G196+G200+G203+G206+G209+G215+G221+G224+G225+G226)/14</f>
        <v>0.38901098901098902</v>
      </c>
      <c r="H227" s="177">
        <f t="shared" si="28"/>
        <v>0.85312899106002549</v>
      </c>
    </row>
    <row r="228" spans="1:8" ht="19.5" customHeight="1" thickBot="1" x14ac:dyDescent="0.25">
      <c r="A228" s="24">
        <v>103</v>
      </c>
      <c r="B228" s="14"/>
      <c r="C228" s="10" t="s">
        <v>270</v>
      </c>
      <c r="D228" s="25"/>
      <c r="E228" s="25"/>
      <c r="F228" s="25"/>
      <c r="G228" s="64"/>
      <c r="H228" s="19"/>
    </row>
    <row r="229" spans="1:8" ht="19.5" customHeight="1" thickBot="1" x14ac:dyDescent="0.25">
      <c r="A229" s="11">
        <f t="shared" si="33"/>
        <v>103</v>
      </c>
      <c r="B229" s="192">
        <v>1</v>
      </c>
      <c r="C229" s="89" t="s">
        <v>125</v>
      </c>
      <c r="D229" s="16">
        <v>2012</v>
      </c>
      <c r="E229" s="24">
        <v>95</v>
      </c>
      <c r="F229" s="24">
        <v>95</v>
      </c>
      <c r="G229" s="150">
        <f>IF(NOT(TRUNC(A229)=A229),"Ошибка в наборе",MIN(E229/A229,1))</f>
        <v>0.92233009708737868</v>
      </c>
      <c r="H229" s="82">
        <f t="shared" si="28"/>
        <v>1</v>
      </c>
    </row>
    <row r="230" spans="1:8" ht="19.5" customHeight="1" thickBot="1" x14ac:dyDescent="0.25">
      <c r="A230" s="11">
        <f t="shared" si="33"/>
        <v>103</v>
      </c>
      <c r="B230" s="207">
        <v>2</v>
      </c>
      <c r="C230" s="205" t="s">
        <v>82</v>
      </c>
      <c r="D230" s="16">
        <v>2012</v>
      </c>
      <c r="E230" s="17">
        <v>90</v>
      </c>
      <c r="F230" s="18">
        <v>90</v>
      </c>
      <c r="G230" s="64">
        <f>IF(NOT(TRUNC(A230)=A230),"Ошибка в наборе",MIN(E230/A230,1))</f>
        <v>0.87378640776699024</v>
      </c>
      <c r="H230" s="19">
        <f t="shared" si="28"/>
        <v>1</v>
      </c>
    </row>
    <row r="231" spans="1:8" ht="19.5" customHeight="1" thickBot="1" x14ac:dyDescent="0.25">
      <c r="A231" s="11">
        <f t="shared" si="33"/>
        <v>103</v>
      </c>
      <c r="B231" s="208"/>
      <c r="C231" s="206"/>
      <c r="D231" s="16">
        <v>2013</v>
      </c>
      <c r="E231" s="17"/>
      <c r="F231" s="18"/>
      <c r="G231" s="64">
        <f t="shared" ref="G231:G273" si="34">IF(NOT(TRUNC(A231)=A231),"Ошибка в наборе",MIN(E231/A231,1))</f>
        <v>0</v>
      </c>
      <c r="H231" s="19">
        <f t="shared" si="28"/>
        <v>0</v>
      </c>
    </row>
    <row r="232" spans="1:8" ht="19.5" customHeight="1" thickBot="1" x14ac:dyDescent="0.25">
      <c r="A232" s="11">
        <f t="shared" si="33"/>
        <v>103</v>
      </c>
      <c r="B232" s="209"/>
      <c r="C232" s="91" t="s">
        <v>103</v>
      </c>
      <c r="D232" s="76"/>
      <c r="E232" s="75">
        <f>SUM(E230:E231)</f>
        <v>90</v>
      </c>
      <c r="F232" s="75">
        <f>SUM(F230:F231)</f>
        <v>90</v>
      </c>
      <c r="G232" s="150">
        <f t="shared" si="34"/>
        <v>0.87378640776699024</v>
      </c>
      <c r="H232" s="82">
        <f t="shared" si="28"/>
        <v>1</v>
      </c>
    </row>
    <row r="233" spans="1:8" ht="19.5" customHeight="1" thickBot="1" x14ac:dyDescent="0.25">
      <c r="A233" s="11">
        <f t="shared" si="33"/>
        <v>103</v>
      </c>
      <c r="B233" s="210">
        <v>3</v>
      </c>
      <c r="C233" s="15" t="s">
        <v>104</v>
      </c>
      <c r="D233" s="16">
        <v>2001</v>
      </c>
      <c r="E233" s="17"/>
      <c r="F233" s="18"/>
      <c r="G233" s="64">
        <f t="shared" si="34"/>
        <v>0</v>
      </c>
      <c r="H233" s="19">
        <f t="shared" si="28"/>
        <v>0</v>
      </c>
    </row>
    <row r="234" spans="1:8" ht="19.5" customHeight="1" thickBot="1" x14ac:dyDescent="0.25">
      <c r="A234" s="11">
        <f t="shared" si="33"/>
        <v>103</v>
      </c>
      <c r="B234" s="210"/>
      <c r="C234" s="15" t="s">
        <v>267</v>
      </c>
      <c r="D234" s="16">
        <v>2006</v>
      </c>
      <c r="E234" s="17"/>
      <c r="F234" s="18"/>
      <c r="G234" s="64">
        <f t="shared" si="34"/>
        <v>0</v>
      </c>
      <c r="H234" s="19">
        <f t="shared" ref="H234:H235" si="35">IF(ISERR(F234/E234),0,IF(ABS(F234)&gt;ABS(E234),"проверь поле F",MIN(ABS(F234/E234),1)))</f>
        <v>0</v>
      </c>
    </row>
    <row r="235" spans="1:8" ht="19.5" customHeight="1" thickBot="1" x14ac:dyDescent="0.25">
      <c r="A235" s="11">
        <f t="shared" si="33"/>
        <v>103</v>
      </c>
      <c r="B235" s="210"/>
      <c r="C235" s="15" t="s">
        <v>250</v>
      </c>
      <c r="D235" s="16">
        <v>2016</v>
      </c>
      <c r="E235" s="17"/>
      <c r="F235" s="18"/>
      <c r="G235" s="64">
        <f t="shared" si="34"/>
        <v>0</v>
      </c>
      <c r="H235" s="19">
        <f t="shared" si="35"/>
        <v>0</v>
      </c>
    </row>
    <row r="236" spans="1:8" ht="19.5" customHeight="1" thickBot="1" x14ac:dyDescent="0.25">
      <c r="A236" s="11">
        <f t="shared" si="33"/>
        <v>103</v>
      </c>
      <c r="B236" s="210"/>
      <c r="C236" s="15" t="s">
        <v>251</v>
      </c>
      <c r="D236" s="16">
        <v>2016</v>
      </c>
      <c r="E236" s="17"/>
      <c r="F236" s="18"/>
      <c r="G236" s="64">
        <f t="shared" si="34"/>
        <v>0</v>
      </c>
      <c r="H236" s="19">
        <f t="shared" si="28"/>
        <v>0</v>
      </c>
    </row>
    <row r="237" spans="1:8" ht="19.5" customHeight="1" thickBot="1" x14ac:dyDescent="0.25">
      <c r="A237" s="11">
        <f t="shared" si="33"/>
        <v>103</v>
      </c>
      <c r="B237" s="210"/>
      <c r="C237" s="89" t="s">
        <v>15</v>
      </c>
      <c r="D237" s="76"/>
      <c r="E237" s="75">
        <f>SUM(E233:E236)</f>
        <v>0</v>
      </c>
      <c r="F237" s="75">
        <f>SUM(F233:F236)</f>
        <v>0</v>
      </c>
      <c r="G237" s="150">
        <f t="shared" si="34"/>
        <v>0</v>
      </c>
      <c r="H237" s="82">
        <f t="shared" si="28"/>
        <v>0</v>
      </c>
    </row>
    <row r="238" spans="1:8" ht="19.5" customHeight="1" thickBot="1" x14ac:dyDescent="0.25">
      <c r="A238" s="11">
        <f t="shared" si="33"/>
        <v>103</v>
      </c>
      <c r="B238" s="210">
        <v>4</v>
      </c>
      <c r="C238" s="15" t="s">
        <v>68</v>
      </c>
      <c r="D238" s="16">
        <v>2004</v>
      </c>
      <c r="E238" s="17"/>
      <c r="F238" s="18"/>
      <c r="G238" s="64">
        <f t="shared" si="34"/>
        <v>0</v>
      </c>
      <c r="H238" s="19">
        <f t="shared" si="28"/>
        <v>0</v>
      </c>
    </row>
    <row r="239" spans="1:8" ht="19.5" customHeight="1" thickBot="1" x14ac:dyDescent="0.25">
      <c r="A239" s="11">
        <f t="shared" si="33"/>
        <v>103</v>
      </c>
      <c r="B239" s="210"/>
      <c r="C239" s="15" t="s">
        <v>126</v>
      </c>
      <c r="D239" s="16">
        <v>1996</v>
      </c>
      <c r="E239" s="17"/>
      <c r="F239" s="18"/>
      <c r="G239" s="64">
        <f t="shared" si="34"/>
        <v>0</v>
      </c>
      <c r="H239" s="19">
        <f t="shared" si="28"/>
        <v>0</v>
      </c>
    </row>
    <row r="240" spans="1:8" ht="19.5" customHeight="1" thickBot="1" x14ac:dyDescent="0.25">
      <c r="A240" s="11">
        <f t="shared" si="33"/>
        <v>103</v>
      </c>
      <c r="B240" s="210"/>
      <c r="C240" s="89" t="s">
        <v>84</v>
      </c>
      <c r="D240" s="76"/>
      <c r="E240" s="75">
        <f>SUM(E238:E239)</f>
        <v>0</v>
      </c>
      <c r="F240" s="75">
        <f>SUM(F238:F239)</f>
        <v>0</v>
      </c>
      <c r="G240" s="150">
        <f t="shared" si="34"/>
        <v>0</v>
      </c>
      <c r="H240" s="82">
        <f t="shared" si="28"/>
        <v>0</v>
      </c>
    </row>
    <row r="241" spans="1:8" ht="19.5" customHeight="1" thickBot="1" x14ac:dyDescent="0.25">
      <c r="A241" s="11">
        <f t="shared" si="33"/>
        <v>103</v>
      </c>
      <c r="B241" s="210">
        <v>5</v>
      </c>
      <c r="C241" s="15" t="s">
        <v>127</v>
      </c>
      <c r="D241" s="16">
        <v>2005</v>
      </c>
      <c r="E241" s="17"/>
      <c r="F241" s="18"/>
      <c r="G241" s="64">
        <f t="shared" si="34"/>
        <v>0</v>
      </c>
      <c r="H241" s="19">
        <f t="shared" si="28"/>
        <v>0</v>
      </c>
    </row>
    <row r="242" spans="1:8" ht="19.5" customHeight="1" thickBot="1" x14ac:dyDescent="0.25">
      <c r="A242" s="11">
        <f t="shared" si="33"/>
        <v>103</v>
      </c>
      <c r="B242" s="210"/>
      <c r="C242" s="15" t="s">
        <v>128</v>
      </c>
      <c r="D242" s="16">
        <v>2006</v>
      </c>
      <c r="E242" s="17"/>
      <c r="F242" s="18"/>
      <c r="G242" s="64">
        <f t="shared" si="34"/>
        <v>0</v>
      </c>
      <c r="H242" s="19">
        <f t="shared" si="28"/>
        <v>0</v>
      </c>
    </row>
    <row r="243" spans="1:8" ht="19.5" customHeight="1" thickBot="1" x14ac:dyDescent="0.25">
      <c r="A243" s="11">
        <f t="shared" si="33"/>
        <v>103</v>
      </c>
      <c r="B243" s="210"/>
      <c r="C243" s="15" t="s">
        <v>129</v>
      </c>
      <c r="D243" s="16">
        <v>2012</v>
      </c>
      <c r="E243" s="17">
        <v>90</v>
      </c>
      <c r="F243" s="18">
        <v>0</v>
      </c>
      <c r="G243" s="64">
        <f t="shared" si="34"/>
        <v>0.87378640776699024</v>
      </c>
      <c r="H243" s="19">
        <f t="shared" si="28"/>
        <v>0</v>
      </c>
    </row>
    <row r="244" spans="1:8" ht="19.5" customHeight="1" thickBot="1" x14ac:dyDescent="0.25">
      <c r="A244" s="11">
        <f t="shared" si="33"/>
        <v>103</v>
      </c>
      <c r="B244" s="210"/>
      <c r="C244" s="89" t="s">
        <v>49</v>
      </c>
      <c r="D244" s="76"/>
      <c r="E244" s="75">
        <f>SUM(E241:E243)</f>
        <v>90</v>
      </c>
      <c r="F244" s="75">
        <f>SUM(F241:F243)</f>
        <v>0</v>
      </c>
      <c r="G244" s="150">
        <f t="shared" si="34"/>
        <v>0.87378640776699024</v>
      </c>
      <c r="H244" s="82">
        <f t="shared" si="28"/>
        <v>0</v>
      </c>
    </row>
    <row r="245" spans="1:8" ht="19.5" customHeight="1" thickBot="1" x14ac:dyDescent="0.25">
      <c r="A245" s="157">
        <f t="shared" si="33"/>
        <v>103</v>
      </c>
      <c r="B245" s="210">
        <v>6</v>
      </c>
      <c r="C245" s="50" t="s">
        <v>86</v>
      </c>
      <c r="D245" s="16">
        <v>1992</v>
      </c>
      <c r="E245" s="17"/>
      <c r="F245" s="18"/>
      <c r="G245" s="64">
        <f t="shared" si="34"/>
        <v>0</v>
      </c>
      <c r="H245" s="19">
        <f t="shared" si="28"/>
        <v>0</v>
      </c>
    </row>
    <row r="246" spans="1:8" ht="19.5" customHeight="1" thickBot="1" x14ac:dyDescent="0.25">
      <c r="A246" s="157">
        <f t="shared" si="33"/>
        <v>103</v>
      </c>
      <c r="B246" s="210"/>
      <c r="C246" s="190" t="s">
        <v>225</v>
      </c>
      <c r="D246" s="16"/>
      <c r="E246" s="17"/>
      <c r="F246" s="18"/>
      <c r="G246" s="64">
        <f t="shared" si="34"/>
        <v>0</v>
      </c>
      <c r="H246" s="19">
        <f t="shared" si="28"/>
        <v>0</v>
      </c>
    </row>
    <row r="247" spans="1:8" ht="19.5" customHeight="1" thickBot="1" x14ac:dyDescent="0.25">
      <c r="A247" s="157">
        <f t="shared" si="33"/>
        <v>103</v>
      </c>
      <c r="B247" s="210"/>
      <c r="C247" s="50" t="s">
        <v>110</v>
      </c>
      <c r="D247" s="16">
        <v>2016</v>
      </c>
      <c r="E247" s="17"/>
      <c r="F247" s="18"/>
      <c r="G247" s="64">
        <f t="shared" si="34"/>
        <v>0</v>
      </c>
      <c r="H247" s="19">
        <f t="shared" si="28"/>
        <v>0</v>
      </c>
    </row>
    <row r="248" spans="1:8" ht="19.5" customHeight="1" thickBot="1" x14ac:dyDescent="0.25">
      <c r="A248" s="158">
        <f t="shared" si="33"/>
        <v>103</v>
      </c>
      <c r="B248" s="207"/>
      <c r="C248" s="92" t="s">
        <v>87</v>
      </c>
      <c r="D248" s="85"/>
      <c r="E248" s="75">
        <f>SUM(E245:E247)</f>
        <v>0</v>
      </c>
      <c r="F248" s="75">
        <f>SUM(F245:F247)</f>
        <v>0</v>
      </c>
      <c r="G248" s="150">
        <f t="shared" si="34"/>
        <v>0</v>
      </c>
      <c r="H248" s="82">
        <f t="shared" si="28"/>
        <v>0</v>
      </c>
    </row>
    <row r="249" spans="1:8" ht="19.5" customHeight="1" thickBot="1" x14ac:dyDescent="0.25">
      <c r="A249" s="158">
        <f t="shared" si="33"/>
        <v>103</v>
      </c>
      <c r="B249" s="207">
        <v>7</v>
      </c>
      <c r="C249" s="50" t="s">
        <v>88</v>
      </c>
      <c r="D249" s="16">
        <v>2006</v>
      </c>
      <c r="E249" s="17"/>
      <c r="F249" s="18"/>
      <c r="G249" s="64">
        <f t="shared" si="34"/>
        <v>0</v>
      </c>
      <c r="H249" s="19">
        <f t="shared" si="28"/>
        <v>0</v>
      </c>
    </row>
    <row r="250" spans="1:8" ht="19.5" customHeight="1" thickBot="1" x14ac:dyDescent="0.25">
      <c r="A250" s="159">
        <f t="shared" si="33"/>
        <v>103</v>
      </c>
      <c r="B250" s="208"/>
      <c r="C250" s="51" t="s">
        <v>230</v>
      </c>
      <c r="D250" s="99">
        <v>2006</v>
      </c>
      <c r="E250" s="52"/>
      <c r="F250" s="53"/>
      <c r="G250" s="64">
        <f t="shared" si="34"/>
        <v>0</v>
      </c>
      <c r="H250" s="19">
        <f t="shared" si="28"/>
        <v>0</v>
      </c>
    </row>
    <row r="251" spans="1:8" ht="19.5" customHeight="1" thickBot="1" x14ac:dyDescent="0.25">
      <c r="A251" s="157">
        <f t="shared" si="33"/>
        <v>103</v>
      </c>
      <c r="B251" s="209"/>
      <c r="C251" s="92" t="s">
        <v>130</v>
      </c>
      <c r="D251" s="76"/>
      <c r="E251" s="75">
        <f>SUM(E249:E250)</f>
        <v>0</v>
      </c>
      <c r="F251" s="75">
        <f>SUM(F249:F250)</f>
        <v>0</v>
      </c>
      <c r="G251" s="150">
        <f t="shared" si="34"/>
        <v>0</v>
      </c>
      <c r="H251" s="82">
        <f t="shared" si="28"/>
        <v>0</v>
      </c>
    </row>
    <row r="252" spans="1:8" ht="19.5" customHeight="1" thickBot="1" x14ac:dyDescent="0.25">
      <c r="A252" s="160">
        <f>A249</f>
        <v>103</v>
      </c>
      <c r="B252" s="209">
        <v>8</v>
      </c>
      <c r="C252" s="36" t="s">
        <v>114</v>
      </c>
      <c r="D252" s="37">
        <v>2006</v>
      </c>
      <c r="E252" s="38"/>
      <c r="F252" s="39"/>
      <c r="G252" s="64">
        <f t="shared" si="34"/>
        <v>0</v>
      </c>
      <c r="H252" s="40">
        <f t="shared" si="28"/>
        <v>0</v>
      </c>
    </row>
    <row r="253" spans="1:8" ht="19.5" customHeight="1" thickBot="1" x14ac:dyDescent="0.25">
      <c r="A253" s="11">
        <f t="shared" si="33"/>
        <v>103</v>
      </c>
      <c r="B253" s="210"/>
      <c r="C253" s="15" t="s">
        <v>131</v>
      </c>
      <c r="D253" s="16">
        <v>2000</v>
      </c>
      <c r="E253" s="17"/>
      <c r="F253" s="18"/>
      <c r="G253" s="64">
        <f t="shared" si="34"/>
        <v>0</v>
      </c>
      <c r="H253" s="19">
        <f t="shared" si="28"/>
        <v>0</v>
      </c>
    </row>
    <row r="254" spans="1:8" ht="19.5" customHeight="1" thickBot="1" x14ac:dyDescent="0.25">
      <c r="A254" s="11">
        <f t="shared" si="33"/>
        <v>103</v>
      </c>
      <c r="B254" s="210"/>
      <c r="C254" s="15" t="s">
        <v>115</v>
      </c>
      <c r="D254" s="16">
        <v>2016</v>
      </c>
      <c r="E254" s="17"/>
      <c r="F254" s="18"/>
      <c r="G254" s="64">
        <f t="shared" si="34"/>
        <v>0</v>
      </c>
      <c r="H254" s="19">
        <f t="shared" si="28"/>
        <v>0</v>
      </c>
    </row>
    <row r="255" spans="1:8" ht="19.5" customHeight="1" thickBot="1" x14ac:dyDescent="0.25">
      <c r="A255" s="11">
        <f t="shared" si="33"/>
        <v>103</v>
      </c>
      <c r="B255" s="210"/>
      <c r="C255" s="89" t="s">
        <v>91</v>
      </c>
      <c r="D255" s="76"/>
      <c r="E255" s="75">
        <f>SUM(E252:E254)</f>
        <v>0</v>
      </c>
      <c r="F255" s="75">
        <f>SUM(F252:F254)</f>
        <v>0</v>
      </c>
      <c r="G255" s="150">
        <f t="shared" si="34"/>
        <v>0</v>
      </c>
      <c r="H255" s="82">
        <f t="shared" si="28"/>
        <v>0</v>
      </c>
    </row>
    <row r="256" spans="1:8" ht="19.5" customHeight="1" thickBot="1" x14ac:dyDescent="0.25">
      <c r="A256" s="11">
        <f t="shared" si="33"/>
        <v>103</v>
      </c>
      <c r="B256" s="210">
        <v>9</v>
      </c>
      <c r="C256" s="15" t="s">
        <v>117</v>
      </c>
      <c r="D256" s="16">
        <v>2012</v>
      </c>
      <c r="E256" s="17"/>
      <c r="F256" s="18"/>
      <c r="G256" s="64">
        <f t="shared" si="34"/>
        <v>0</v>
      </c>
      <c r="H256" s="19">
        <f t="shared" ref="H256:H318" si="36">IF(ISERR(F256/E256),0,IF(ABS(F256)&gt;ABS(E256),"проверь поле F",MIN(ABS(F256/E256),1)))</f>
        <v>0</v>
      </c>
    </row>
    <row r="257" spans="1:8" ht="19.5" customHeight="1" thickBot="1" x14ac:dyDescent="0.25">
      <c r="A257" s="11">
        <f t="shared" si="33"/>
        <v>103</v>
      </c>
      <c r="B257" s="210"/>
      <c r="C257" s="15" t="s">
        <v>93</v>
      </c>
      <c r="D257" s="16">
        <v>2014</v>
      </c>
      <c r="E257" s="17"/>
      <c r="F257" s="18"/>
      <c r="G257" s="64">
        <f t="shared" si="34"/>
        <v>0</v>
      </c>
      <c r="H257" s="19">
        <f t="shared" si="36"/>
        <v>0</v>
      </c>
    </row>
    <row r="258" spans="1:8" ht="19.5" customHeight="1" thickBot="1" x14ac:dyDescent="0.25">
      <c r="A258" s="11">
        <f t="shared" si="33"/>
        <v>103</v>
      </c>
      <c r="B258" s="210"/>
      <c r="C258" s="89" t="s">
        <v>94</v>
      </c>
      <c r="D258" s="74"/>
      <c r="E258" s="75">
        <f>SUM(E256:E257)</f>
        <v>0</v>
      </c>
      <c r="F258" s="75">
        <f>SUM(F256:F257)</f>
        <v>0</v>
      </c>
      <c r="G258" s="150">
        <f t="shared" si="34"/>
        <v>0</v>
      </c>
      <c r="H258" s="82">
        <f t="shared" si="36"/>
        <v>0</v>
      </c>
    </row>
    <row r="259" spans="1:8" ht="19.5" customHeight="1" thickBot="1" x14ac:dyDescent="0.25">
      <c r="A259" s="11">
        <f t="shared" si="33"/>
        <v>103</v>
      </c>
      <c r="B259" s="210">
        <v>10</v>
      </c>
      <c r="C259" s="15" t="s">
        <v>132</v>
      </c>
      <c r="D259" s="20">
        <v>2004</v>
      </c>
      <c r="E259" s="17"/>
      <c r="F259" s="18"/>
      <c r="G259" s="64">
        <f t="shared" si="34"/>
        <v>0</v>
      </c>
      <c r="H259" s="19">
        <f t="shared" si="36"/>
        <v>0</v>
      </c>
    </row>
    <row r="260" spans="1:8" ht="19.5" customHeight="1" thickBot="1" x14ac:dyDescent="0.25">
      <c r="A260" s="11">
        <f t="shared" si="33"/>
        <v>103</v>
      </c>
      <c r="B260" s="210"/>
      <c r="C260" s="15" t="s">
        <v>203</v>
      </c>
      <c r="D260" s="20">
        <v>2016</v>
      </c>
      <c r="E260" s="17">
        <v>75</v>
      </c>
      <c r="F260" s="18">
        <v>75</v>
      </c>
      <c r="G260" s="64">
        <f t="shared" si="34"/>
        <v>0.72815533980582525</v>
      </c>
      <c r="H260" s="19">
        <f t="shared" si="36"/>
        <v>1</v>
      </c>
    </row>
    <row r="261" spans="1:8" ht="19.5" customHeight="1" thickBot="1" x14ac:dyDescent="0.25">
      <c r="A261" s="11">
        <f t="shared" si="33"/>
        <v>103</v>
      </c>
      <c r="B261" s="210"/>
      <c r="C261" s="15" t="s">
        <v>202</v>
      </c>
      <c r="D261" s="16">
        <v>2016</v>
      </c>
      <c r="E261" s="17"/>
      <c r="F261" s="18"/>
      <c r="G261" s="64">
        <f t="shared" si="34"/>
        <v>0</v>
      </c>
      <c r="H261" s="19">
        <f t="shared" si="36"/>
        <v>0</v>
      </c>
    </row>
    <row r="262" spans="1:8" ht="19.5" customHeight="1" thickBot="1" x14ac:dyDescent="0.25">
      <c r="A262" s="11">
        <f t="shared" si="33"/>
        <v>103</v>
      </c>
      <c r="B262" s="210"/>
      <c r="C262" s="89" t="s">
        <v>133</v>
      </c>
      <c r="D262" s="76"/>
      <c r="E262" s="75">
        <f>SUM(E259:E261)</f>
        <v>75</v>
      </c>
      <c r="F262" s="75">
        <f>SUM(F259:F261)</f>
        <v>75</v>
      </c>
      <c r="G262" s="150">
        <f t="shared" si="34"/>
        <v>0.72815533980582525</v>
      </c>
      <c r="H262" s="82">
        <f t="shared" si="36"/>
        <v>1</v>
      </c>
    </row>
    <row r="263" spans="1:8" ht="19.5" customHeight="1" thickBot="1" x14ac:dyDescent="0.25">
      <c r="A263" s="11">
        <f t="shared" si="33"/>
        <v>103</v>
      </c>
      <c r="B263" s="192">
        <v>11</v>
      </c>
      <c r="C263" s="89" t="s">
        <v>204</v>
      </c>
      <c r="D263" s="16">
        <v>2002</v>
      </c>
      <c r="E263" s="24"/>
      <c r="F263" s="22"/>
      <c r="G263" s="150">
        <f t="shared" si="34"/>
        <v>0</v>
      </c>
      <c r="H263" s="82">
        <f t="shared" si="36"/>
        <v>0</v>
      </c>
    </row>
    <row r="264" spans="1:8" ht="19.5" customHeight="1" thickBot="1" x14ac:dyDescent="0.25">
      <c r="A264" s="11">
        <f t="shared" si="33"/>
        <v>103</v>
      </c>
      <c r="B264" s="210">
        <v>12</v>
      </c>
      <c r="C264" s="15" t="s">
        <v>205</v>
      </c>
      <c r="D264" s="54">
        <v>2016</v>
      </c>
      <c r="E264" s="17">
        <v>75</v>
      </c>
      <c r="F264" s="18">
        <v>75</v>
      </c>
      <c r="G264" s="64">
        <f t="shared" si="34"/>
        <v>0.72815533980582525</v>
      </c>
      <c r="H264" s="19">
        <f t="shared" si="36"/>
        <v>1</v>
      </c>
    </row>
    <row r="265" spans="1:8" ht="19.5" customHeight="1" thickBot="1" x14ac:dyDescent="0.25">
      <c r="A265" s="11">
        <f t="shared" si="33"/>
        <v>103</v>
      </c>
      <c r="B265" s="210"/>
      <c r="C265" s="15" t="s">
        <v>263</v>
      </c>
      <c r="D265" s="54">
        <v>2006</v>
      </c>
      <c r="E265" s="17"/>
      <c r="F265" s="18"/>
      <c r="G265" s="64">
        <f t="shared" si="34"/>
        <v>0</v>
      </c>
      <c r="H265" s="19">
        <f t="shared" ref="H265:H266" si="37">IF(ISERR(F265/E265),0,IF(ABS(F265)&gt;ABS(E265),"проверь поле F",MIN(ABS(F265/E265),1)))</f>
        <v>0</v>
      </c>
    </row>
    <row r="266" spans="1:8" ht="27.75" customHeight="1" thickBot="1" x14ac:dyDescent="0.25">
      <c r="A266" s="11">
        <f>A264</f>
        <v>103</v>
      </c>
      <c r="B266" s="210"/>
      <c r="C266" s="15" t="s">
        <v>268</v>
      </c>
      <c r="D266" s="54">
        <v>2016</v>
      </c>
      <c r="E266" s="17"/>
      <c r="F266" s="18"/>
      <c r="G266" s="64">
        <f t="shared" si="34"/>
        <v>0</v>
      </c>
      <c r="H266" s="19">
        <f t="shared" si="37"/>
        <v>0</v>
      </c>
    </row>
    <row r="267" spans="1:8" ht="19.5" customHeight="1" thickBot="1" x14ac:dyDescent="0.25">
      <c r="A267" s="11">
        <f t="shared" si="33"/>
        <v>103</v>
      </c>
      <c r="B267" s="210"/>
      <c r="C267" s="87" t="s">
        <v>134</v>
      </c>
      <c r="D267" s="100"/>
      <c r="E267" s="75">
        <f>SUM(E264:E266)</f>
        <v>75</v>
      </c>
      <c r="F267" s="75">
        <f>SUM(F264:F266)</f>
        <v>75</v>
      </c>
      <c r="G267" s="150">
        <f t="shared" si="34"/>
        <v>0.72815533980582525</v>
      </c>
      <c r="H267" s="82">
        <f t="shared" si="36"/>
        <v>1</v>
      </c>
    </row>
    <row r="268" spans="1:8" ht="19.5" customHeight="1" thickBot="1" x14ac:dyDescent="0.25">
      <c r="A268" s="11">
        <f t="shared" si="33"/>
        <v>103</v>
      </c>
      <c r="B268" s="210">
        <v>13</v>
      </c>
      <c r="C268" s="149" t="s">
        <v>269</v>
      </c>
      <c r="D268" s="54">
        <v>2014</v>
      </c>
      <c r="E268" s="17">
        <v>20</v>
      </c>
      <c r="F268" s="18">
        <v>20</v>
      </c>
      <c r="G268" s="64">
        <f t="shared" si="34"/>
        <v>0.1941747572815534</v>
      </c>
      <c r="H268" s="19">
        <f t="shared" si="36"/>
        <v>1</v>
      </c>
    </row>
    <row r="269" spans="1:8" ht="18.75" customHeight="1" thickBot="1" x14ac:dyDescent="0.25">
      <c r="A269" s="11">
        <f t="shared" si="33"/>
        <v>103</v>
      </c>
      <c r="B269" s="210"/>
      <c r="C269" s="15" t="s">
        <v>135</v>
      </c>
      <c r="D269" s="16">
        <v>2003</v>
      </c>
      <c r="E269" s="17"/>
      <c r="F269" s="18"/>
      <c r="G269" s="64">
        <f t="shared" si="34"/>
        <v>0</v>
      </c>
      <c r="H269" s="19">
        <f t="shared" si="36"/>
        <v>0</v>
      </c>
    </row>
    <row r="270" spans="1:8" ht="19.5" customHeight="1" thickBot="1" x14ac:dyDescent="0.25">
      <c r="A270" s="11">
        <f t="shared" ref="A270:A332" si="38">A269</f>
        <v>103</v>
      </c>
      <c r="B270" s="210"/>
      <c r="C270" s="15" t="s">
        <v>206</v>
      </c>
      <c r="D270" s="16">
        <v>2006</v>
      </c>
      <c r="E270" s="17"/>
      <c r="F270" s="18"/>
      <c r="G270" s="64">
        <f t="shared" si="34"/>
        <v>0</v>
      </c>
      <c r="H270" s="19">
        <f t="shared" si="36"/>
        <v>0</v>
      </c>
    </row>
    <row r="271" spans="1:8" ht="19.5" customHeight="1" thickBot="1" x14ac:dyDescent="0.25">
      <c r="A271" s="11">
        <f t="shared" si="38"/>
        <v>103</v>
      </c>
      <c r="B271" s="210"/>
      <c r="C271" s="15" t="s">
        <v>224</v>
      </c>
      <c r="D271" s="16">
        <v>2017</v>
      </c>
      <c r="E271" s="17">
        <v>95</v>
      </c>
      <c r="F271" s="18">
        <v>0</v>
      </c>
      <c r="G271" s="64">
        <f t="shared" si="34"/>
        <v>0.92233009708737868</v>
      </c>
      <c r="H271" s="19">
        <f t="shared" si="36"/>
        <v>0</v>
      </c>
    </row>
    <row r="272" spans="1:8" ht="19.5" customHeight="1" thickBot="1" x14ac:dyDescent="0.25">
      <c r="A272" s="11">
        <f t="shared" si="38"/>
        <v>103</v>
      </c>
      <c r="B272" s="210"/>
      <c r="C272" s="89" t="s">
        <v>75</v>
      </c>
      <c r="D272" s="76"/>
      <c r="E272" s="75">
        <f>SUM(E268:E271)</f>
        <v>115</v>
      </c>
      <c r="F272" s="75">
        <f>SUM(F268:F271)</f>
        <v>20</v>
      </c>
      <c r="G272" s="150">
        <f t="shared" si="34"/>
        <v>1</v>
      </c>
      <c r="H272" s="82">
        <f t="shared" si="36"/>
        <v>0.17391304347826086</v>
      </c>
    </row>
    <row r="273" spans="1:8" ht="19.5" customHeight="1" thickBot="1" x14ac:dyDescent="0.25">
      <c r="A273" s="11">
        <f t="shared" si="38"/>
        <v>103</v>
      </c>
      <c r="B273" s="192">
        <v>14</v>
      </c>
      <c r="C273" s="88" t="s">
        <v>136</v>
      </c>
      <c r="D273" s="101" t="s">
        <v>137</v>
      </c>
      <c r="E273" s="24"/>
      <c r="F273" s="24"/>
      <c r="G273" s="150">
        <f t="shared" si="34"/>
        <v>0</v>
      </c>
      <c r="H273" s="82">
        <f t="shared" si="36"/>
        <v>0</v>
      </c>
    </row>
    <row r="274" spans="1:8" ht="19.5" customHeight="1" thickBot="1" x14ac:dyDescent="0.25">
      <c r="A274" s="172">
        <f t="shared" si="38"/>
        <v>103</v>
      </c>
      <c r="B274" s="188"/>
      <c r="C274" s="189" t="s">
        <v>138</v>
      </c>
      <c r="D274" s="186"/>
      <c r="E274" s="172">
        <f>SUM(E229,E232,E237,E240,E244,E248,E251,E255,E258,E262,E263,E267,E272,E273)</f>
        <v>540</v>
      </c>
      <c r="F274" s="172">
        <f>SUM(F229,F232,F237,F240,F244,F248,F251,F255,F258,F262,F263,F267,F272,F273)</f>
        <v>355</v>
      </c>
      <c r="G274" s="176">
        <f>(G229+G232+G237+G240+G244+G248+G251+G255+G258+G262+G263+G267+G272+G273)/14</f>
        <v>0.36615811373092927</v>
      </c>
      <c r="H274" s="177">
        <f t="shared" si="36"/>
        <v>0.65740740740740744</v>
      </c>
    </row>
    <row r="275" spans="1:8" ht="19.5" customHeight="1" thickBot="1" x14ac:dyDescent="0.25">
      <c r="A275" s="115">
        <f>A121+A140+A181+A227+A274</f>
        <v>618</v>
      </c>
      <c r="B275" s="113"/>
      <c r="C275" s="138" t="s">
        <v>139</v>
      </c>
      <c r="D275" s="114"/>
      <c r="E275" s="115">
        <f>SUM(E121,E140,E181,E227,E274)</f>
        <v>4478</v>
      </c>
      <c r="F275" s="115">
        <f>SUM(F121,F140,F181,F227,F274)</f>
        <v>3425</v>
      </c>
      <c r="G275" s="116">
        <f>(G274+G227+G181+G140+G121)/5</f>
        <v>0.54467990552401413</v>
      </c>
      <c r="H275" s="117">
        <f t="shared" si="36"/>
        <v>0.76485037963376512</v>
      </c>
    </row>
    <row r="276" spans="1:8" ht="19.5" customHeight="1" thickBot="1" x14ac:dyDescent="0.25">
      <c r="A276" s="24">
        <v>124</v>
      </c>
      <c r="B276" s="45"/>
      <c r="C276" s="10" t="s">
        <v>271</v>
      </c>
      <c r="D276" s="20"/>
      <c r="E276" s="202"/>
      <c r="F276" s="204"/>
      <c r="G276" s="64"/>
      <c r="H276" s="19"/>
    </row>
    <row r="277" spans="1:8" ht="18.75" customHeight="1" thickBot="1" x14ac:dyDescent="0.25">
      <c r="A277" s="11">
        <v>124</v>
      </c>
      <c r="B277" s="210">
        <v>1</v>
      </c>
      <c r="C277" s="15" t="s">
        <v>140</v>
      </c>
      <c r="D277" s="16">
        <v>2003</v>
      </c>
      <c r="E277" s="17"/>
      <c r="F277" s="18"/>
      <c r="G277" s="64">
        <f>IF(NOT(TRUNC(A277)=A277),"Ошибка в наборе",MIN(E277/A277,1))</f>
        <v>0</v>
      </c>
      <c r="H277" s="19">
        <f t="shared" si="36"/>
        <v>0</v>
      </c>
    </row>
    <row r="278" spans="1:8" ht="18.75" customHeight="1" thickBot="1" x14ac:dyDescent="0.25">
      <c r="A278" s="11">
        <f>A277</f>
        <v>124</v>
      </c>
      <c r="B278" s="210"/>
      <c r="C278" s="15" t="s">
        <v>250</v>
      </c>
      <c r="D278" s="16">
        <v>2016</v>
      </c>
      <c r="E278" s="17"/>
      <c r="F278" s="18"/>
      <c r="G278" s="64">
        <f t="shared" ref="G278:G317" si="39">IF(NOT(TRUNC(A278)=A278),"Ошибка в наборе",MIN(E278/A278,1))</f>
        <v>0</v>
      </c>
      <c r="H278" s="19">
        <f t="shared" ref="H278" si="40">IF(ISERR(F278/E278),0,IF(ABS(F278)&gt;ABS(E278),"проверь поле F",MIN(ABS(F278/E278),1)))</f>
        <v>0</v>
      </c>
    </row>
    <row r="279" spans="1:8" ht="19.5" customHeight="1" thickBot="1" x14ac:dyDescent="0.25">
      <c r="A279" s="11">
        <f t="shared" si="38"/>
        <v>124</v>
      </c>
      <c r="B279" s="210"/>
      <c r="C279" s="48" t="s">
        <v>141</v>
      </c>
      <c r="D279" s="16">
        <v>2006</v>
      </c>
      <c r="E279" s="17"/>
      <c r="F279" s="18"/>
      <c r="G279" s="64">
        <f t="shared" si="39"/>
        <v>0</v>
      </c>
      <c r="H279" s="19">
        <f t="shared" si="36"/>
        <v>0</v>
      </c>
    </row>
    <row r="280" spans="1:8" ht="19.5" customHeight="1" thickBot="1" x14ac:dyDescent="0.25">
      <c r="A280" s="11">
        <f t="shared" si="38"/>
        <v>124</v>
      </c>
      <c r="B280" s="210"/>
      <c r="C280" s="89" t="s">
        <v>142</v>
      </c>
      <c r="D280" s="76"/>
      <c r="E280" s="75">
        <f>SUM(E277:E279)</f>
        <v>0</v>
      </c>
      <c r="F280" s="75">
        <f>SUM(F277:F279)</f>
        <v>0</v>
      </c>
      <c r="G280" s="150">
        <f t="shared" si="39"/>
        <v>0</v>
      </c>
      <c r="H280" s="82">
        <f t="shared" si="36"/>
        <v>0</v>
      </c>
    </row>
    <row r="281" spans="1:8" ht="19.5" customHeight="1" thickBot="1" x14ac:dyDescent="0.25">
      <c r="A281" s="11">
        <f t="shared" si="38"/>
        <v>124</v>
      </c>
      <c r="B281" s="192">
        <v>2</v>
      </c>
      <c r="C281" s="89" t="s">
        <v>143</v>
      </c>
      <c r="D281" s="16">
        <v>2012</v>
      </c>
      <c r="E281" s="24">
        <v>50</v>
      </c>
      <c r="F281" s="24">
        <v>50</v>
      </c>
      <c r="G281" s="150">
        <f t="shared" si="39"/>
        <v>0.40322580645161288</v>
      </c>
      <c r="H281" s="82">
        <f t="shared" si="36"/>
        <v>1</v>
      </c>
    </row>
    <row r="282" spans="1:8" ht="19.5" customHeight="1" thickBot="1" x14ac:dyDescent="0.25">
      <c r="A282" s="11">
        <f t="shared" si="38"/>
        <v>124</v>
      </c>
      <c r="B282" s="192">
        <v>3</v>
      </c>
      <c r="C282" s="91" t="s">
        <v>144</v>
      </c>
      <c r="D282" s="16">
        <v>2012</v>
      </c>
      <c r="E282" s="24">
        <v>50</v>
      </c>
      <c r="F282" s="24">
        <v>50</v>
      </c>
      <c r="G282" s="150">
        <f t="shared" si="39"/>
        <v>0.40322580645161288</v>
      </c>
      <c r="H282" s="82">
        <f t="shared" si="36"/>
        <v>1</v>
      </c>
    </row>
    <row r="283" spans="1:8" ht="19.5" customHeight="1" thickBot="1" x14ac:dyDescent="0.25">
      <c r="A283" s="11">
        <f t="shared" si="38"/>
        <v>124</v>
      </c>
      <c r="B283" s="192">
        <v>4</v>
      </c>
      <c r="C283" s="89" t="s">
        <v>272</v>
      </c>
      <c r="D283" s="16">
        <v>1992</v>
      </c>
      <c r="E283" s="24"/>
      <c r="F283" s="24"/>
      <c r="G283" s="150">
        <f t="shared" si="39"/>
        <v>0</v>
      </c>
      <c r="H283" s="82">
        <f t="shared" si="36"/>
        <v>0</v>
      </c>
    </row>
    <row r="284" spans="1:8" ht="19.5" customHeight="1" thickBot="1" x14ac:dyDescent="0.25">
      <c r="A284" s="11">
        <f t="shared" si="38"/>
        <v>124</v>
      </c>
      <c r="B284" s="210">
        <v>5</v>
      </c>
      <c r="C284" s="15" t="s">
        <v>145</v>
      </c>
      <c r="D284" s="16">
        <v>2012</v>
      </c>
      <c r="E284" s="17">
        <v>80</v>
      </c>
      <c r="F284" s="18">
        <v>0</v>
      </c>
      <c r="G284" s="64">
        <f t="shared" si="39"/>
        <v>0.64516129032258063</v>
      </c>
      <c r="H284" s="19">
        <f t="shared" si="36"/>
        <v>0</v>
      </c>
    </row>
    <row r="285" spans="1:8" ht="19.5" customHeight="1" thickBot="1" x14ac:dyDescent="0.25">
      <c r="A285" s="11">
        <f t="shared" si="38"/>
        <v>124</v>
      </c>
      <c r="B285" s="210"/>
      <c r="C285" s="15" t="s">
        <v>146</v>
      </c>
      <c r="D285" s="16">
        <v>2002</v>
      </c>
      <c r="E285" s="17"/>
      <c r="F285" s="18"/>
      <c r="G285" s="64">
        <f t="shared" si="39"/>
        <v>0</v>
      </c>
      <c r="H285" s="19">
        <f t="shared" si="36"/>
        <v>0</v>
      </c>
    </row>
    <row r="286" spans="1:8" ht="19.5" customHeight="1" thickBot="1" x14ac:dyDescent="0.25">
      <c r="A286" s="11">
        <f t="shared" si="38"/>
        <v>124</v>
      </c>
      <c r="B286" s="210"/>
      <c r="C286" s="15" t="s">
        <v>147</v>
      </c>
      <c r="D286" s="16">
        <v>2003</v>
      </c>
      <c r="E286" s="17"/>
      <c r="F286" s="18"/>
      <c r="G286" s="64">
        <f t="shared" si="39"/>
        <v>0</v>
      </c>
      <c r="H286" s="19">
        <f t="shared" si="36"/>
        <v>0</v>
      </c>
    </row>
    <row r="287" spans="1:8" ht="19.5" customHeight="1" thickBot="1" x14ac:dyDescent="0.25">
      <c r="A287" s="11">
        <f t="shared" si="38"/>
        <v>124</v>
      </c>
      <c r="B287" s="210"/>
      <c r="C287" s="89" t="s">
        <v>49</v>
      </c>
      <c r="D287" s="85"/>
      <c r="E287" s="75">
        <f>SUM(E284:E286)</f>
        <v>80</v>
      </c>
      <c r="F287" s="75">
        <f>SUM(F284:F286)</f>
        <v>0</v>
      </c>
      <c r="G287" s="150">
        <f t="shared" si="39"/>
        <v>0.64516129032258063</v>
      </c>
      <c r="H287" s="82">
        <f t="shared" si="36"/>
        <v>0</v>
      </c>
    </row>
    <row r="288" spans="1:8" ht="19.5" customHeight="1" thickBot="1" x14ac:dyDescent="0.25">
      <c r="A288" s="11">
        <f t="shared" si="38"/>
        <v>124</v>
      </c>
      <c r="B288" s="210">
        <v>6</v>
      </c>
      <c r="C288" s="15" t="s">
        <v>207</v>
      </c>
      <c r="D288" s="16">
        <v>2015</v>
      </c>
      <c r="E288" s="17"/>
      <c r="F288" s="18"/>
      <c r="G288" s="64">
        <f t="shared" si="39"/>
        <v>0</v>
      </c>
      <c r="H288" s="19">
        <f t="shared" si="36"/>
        <v>0</v>
      </c>
    </row>
    <row r="289" spans="1:8" ht="29.25" customHeight="1" thickBot="1" x14ac:dyDescent="0.25">
      <c r="A289" s="11">
        <f t="shared" si="38"/>
        <v>124</v>
      </c>
      <c r="B289" s="210"/>
      <c r="C289" s="15" t="s">
        <v>274</v>
      </c>
      <c r="D289" s="16">
        <v>2016</v>
      </c>
      <c r="E289" s="17"/>
      <c r="F289" s="18"/>
      <c r="G289" s="64">
        <f t="shared" si="39"/>
        <v>0</v>
      </c>
      <c r="H289" s="19">
        <f t="shared" si="36"/>
        <v>0</v>
      </c>
    </row>
    <row r="290" spans="1:8" ht="19.5" customHeight="1" thickBot="1" x14ac:dyDescent="0.25">
      <c r="A290" s="11">
        <f t="shared" si="38"/>
        <v>124</v>
      </c>
      <c r="B290" s="210"/>
      <c r="C290" s="46" t="s">
        <v>273</v>
      </c>
      <c r="D290" s="16">
        <v>2006</v>
      </c>
      <c r="E290" s="17"/>
      <c r="F290" s="18"/>
      <c r="G290" s="64">
        <f t="shared" si="39"/>
        <v>0</v>
      </c>
      <c r="H290" s="19">
        <f t="shared" si="36"/>
        <v>0</v>
      </c>
    </row>
    <row r="291" spans="1:8" ht="19.5" customHeight="1" thickBot="1" x14ac:dyDescent="0.25">
      <c r="A291" s="11">
        <f t="shared" si="38"/>
        <v>124</v>
      </c>
      <c r="B291" s="210"/>
      <c r="C291" s="89" t="s">
        <v>87</v>
      </c>
      <c r="D291" s="76"/>
      <c r="E291" s="75">
        <f>SUM(E288:E290)</f>
        <v>0</v>
      </c>
      <c r="F291" s="75">
        <f>SUM(F288:F290)</f>
        <v>0</v>
      </c>
      <c r="G291" s="150">
        <f t="shared" si="39"/>
        <v>0</v>
      </c>
      <c r="H291" s="82">
        <f t="shared" si="36"/>
        <v>0</v>
      </c>
    </row>
    <row r="292" spans="1:8" ht="19.5" customHeight="1" thickBot="1" x14ac:dyDescent="0.25">
      <c r="A292" s="11">
        <f t="shared" si="38"/>
        <v>124</v>
      </c>
      <c r="B292" s="210">
        <v>7</v>
      </c>
      <c r="C292" s="15" t="s">
        <v>148</v>
      </c>
      <c r="D292" s="16">
        <v>2004</v>
      </c>
      <c r="E292" s="17"/>
      <c r="F292" s="18"/>
      <c r="G292" s="64">
        <f t="shared" si="39"/>
        <v>0</v>
      </c>
      <c r="H292" s="19">
        <f t="shared" si="36"/>
        <v>0</v>
      </c>
    </row>
    <row r="293" spans="1:8" ht="19.5" customHeight="1" thickBot="1" x14ac:dyDescent="0.25">
      <c r="A293" s="11">
        <f t="shared" si="38"/>
        <v>124</v>
      </c>
      <c r="B293" s="210"/>
      <c r="C293" s="15" t="s">
        <v>149</v>
      </c>
      <c r="D293" s="170">
        <v>2006</v>
      </c>
      <c r="E293" s="17"/>
      <c r="F293" s="18"/>
      <c r="G293" s="64">
        <f t="shared" si="39"/>
        <v>0</v>
      </c>
      <c r="H293" s="19">
        <f t="shared" si="36"/>
        <v>0</v>
      </c>
    </row>
    <row r="294" spans="1:8" ht="19.5" customHeight="1" thickBot="1" x14ac:dyDescent="0.25">
      <c r="A294" s="11">
        <f t="shared" si="38"/>
        <v>124</v>
      </c>
      <c r="B294" s="210"/>
      <c r="C294" s="89" t="s">
        <v>130</v>
      </c>
      <c r="D294" s="76"/>
      <c r="E294" s="75">
        <f>SUM(E292:E293)</f>
        <v>0</v>
      </c>
      <c r="F294" s="75">
        <f>SUM(F292:F293)</f>
        <v>0</v>
      </c>
      <c r="G294" s="150">
        <f t="shared" si="39"/>
        <v>0</v>
      </c>
      <c r="H294" s="82">
        <f t="shared" si="36"/>
        <v>0</v>
      </c>
    </row>
    <row r="295" spans="1:8" ht="19.5" customHeight="1" thickBot="1" x14ac:dyDescent="0.25">
      <c r="A295" s="11">
        <f t="shared" si="38"/>
        <v>124</v>
      </c>
      <c r="B295" s="210">
        <v>8</v>
      </c>
      <c r="C295" s="15" t="s">
        <v>150</v>
      </c>
      <c r="D295" s="16">
        <v>1992</v>
      </c>
      <c r="E295" s="17"/>
      <c r="F295" s="18"/>
      <c r="G295" s="64">
        <f t="shared" si="39"/>
        <v>0</v>
      </c>
      <c r="H295" s="19">
        <f t="shared" si="36"/>
        <v>0</v>
      </c>
    </row>
    <row r="296" spans="1:8" ht="19.5" customHeight="1" thickBot="1" x14ac:dyDescent="0.25">
      <c r="A296" s="11">
        <f t="shared" si="38"/>
        <v>124</v>
      </c>
      <c r="B296" s="210"/>
      <c r="C296" s="15" t="s">
        <v>208</v>
      </c>
      <c r="D296" s="16"/>
      <c r="E296" s="17"/>
      <c r="F296" s="18"/>
      <c r="G296" s="64">
        <f t="shared" si="39"/>
        <v>0</v>
      </c>
      <c r="H296" s="19">
        <f t="shared" si="36"/>
        <v>0</v>
      </c>
    </row>
    <row r="297" spans="1:8" ht="19.5" customHeight="1" thickBot="1" x14ac:dyDescent="0.25">
      <c r="A297" s="11">
        <f t="shared" si="38"/>
        <v>124</v>
      </c>
      <c r="B297" s="210"/>
      <c r="C297" s="89" t="s">
        <v>91</v>
      </c>
      <c r="D297" s="76"/>
      <c r="E297" s="75">
        <f>SUM(E295:E296)</f>
        <v>0</v>
      </c>
      <c r="F297" s="75">
        <f>SUM(F295:F296)</f>
        <v>0</v>
      </c>
      <c r="G297" s="150">
        <f t="shared" si="39"/>
        <v>0</v>
      </c>
      <c r="H297" s="82">
        <f t="shared" si="36"/>
        <v>0</v>
      </c>
    </row>
    <row r="298" spans="1:8" ht="19.5" customHeight="1" thickBot="1" x14ac:dyDescent="0.25">
      <c r="A298" s="11">
        <f t="shared" si="38"/>
        <v>124</v>
      </c>
      <c r="B298" s="210">
        <v>9</v>
      </c>
      <c r="C298" s="15" t="s">
        <v>151</v>
      </c>
      <c r="D298" s="20">
        <v>2004</v>
      </c>
      <c r="E298" s="17"/>
      <c r="F298" s="18"/>
      <c r="G298" s="64">
        <f t="shared" si="39"/>
        <v>0</v>
      </c>
      <c r="H298" s="19">
        <f t="shared" si="36"/>
        <v>0</v>
      </c>
    </row>
    <row r="299" spans="1:8" ht="19.5" customHeight="1" thickBot="1" x14ac:dyDescent="0.25">
      <c r="A299" s="11">
        <f t="shared" si="38"/>
        <v>124</v>
      </c>
      <c r="B299" s="210"/>
      <c r="C299" s="15" t="s">
        <v>213</v>
      </c>
      <c r="D299" s="20">
        <v>2012</v>
      </c>
      <c r="E299" s="17"/>
      <c r="F299" s="18"/>
      <c r="G299" s="64">
        <f t="shared" si="39"/>
        <v>0</v>
      </c>
      <c r="H299" s="19">
        <f t="shared" si="36"/>
        <v>0</v>
      </c>
    </row>
    <row r="300" spans="1:8" ht="19.5" customHeight="1" thickBot="1" x14ac:dyDescent="0.25">
      <c r="A300" s="11">
        <f t="shared" si="38"/>
        <v>124</v>
      </c>
      <c r="B300" s="210"/>
      <c r="C300" s="15" t="s">
        <v>209</v>
      </c>
      <c r="D300" s="20">
        <v>2016</v>
      </c>
      <c r="E300" s="17"/>
      <c r="F300" s="18"/>
      <c r="G300" s="64">
        <f t="shared" si="39"/>
        <v>0</v>
      </c>
      <c r="H300" s="19">
        <f t="shared" si="36"/>
        <v>0</v>
      </c>
    </row>
    <row r="301" spans="1:8" ht="19.5" customHeight="1" thickBot="1" x14ac:dyDescent="0.25">
      <c r="A301" s="11">
        <f t="shared" si="38"/>
        <v>124</v>
      </c>
      <c r="B301" s="210"/>
      <c r="C301" s="94" t="s">
        <v>119</v>
      </c>
      <c r="D301" s="85"/>
      <c r="E301" s="75">
        <f>SUM(E298:E300)</f>
        <v>0</v>
      </c>
      <c r="F301" s="75">
        <f>SUM(F298:F300)</f>
        <v>0</v>
      </c>
      <c r="G301" s="150">
        <f t="shared" si="39"/>
        <v>0</v>
      </c>
      <c r="H301" s="82">
        <f t="shared" si="36"/>
        <v>0</v>
      </c>
    </row>
    <row r="302" spans="1:8" ht="27.75" customHeight="1" thickBot="1" x14ac:dyDescent="0.25">
      <c r="A302" s="11">
        <f t="shared" si="38"/>
        <v>124</v>
      </c>
      <c r="B302" s="210">
        <v>10</v>
      </c>
      <c r="C302" s="15" t="s">
        <v>211</v>
      </c>
      <c r="D302" s="20">
        <v>2012</v>
      </c>
      <c r="E302" s="17"/>
      <c r="F302" s="18"/>
      <c r="G302" s="64">
        <f t="shared" si="39"/>
        <v>0</v>
      </c>
      <c r="H302" s="19">
        <f t="shared" si="36"/>
        <v>0</v>
      </c>
    </row>
    <row r="303" spans="1:8" ht="19.5" customHeight="1" thickBot="1" x14ac:dyDescent="0.25">
      <c r="A303" s="11">
        <f t="shared" si="38"/>
        <v>124</v>
      </c>
      <c r="B303" s="210"/>
      <c r="C303" s="46" t="s">
        <v>210</v>
      </c>
      <c r="D303" s="20">
        <v>2016</v>
      </c>
      <c r="E303" s="17"/>
      <c r="F303" s="18"/>
      <c r="G303" s="64">
        <f t="shared" si="39"/>
        <v>0</v>
      </c>
      <c r="H303" s="19">
        <f t="shared" si="36"/>
        <v>0</v>
      </c>
    </row>
    <row r="304" spans="1:8" ht="19.5" customHeight="1" thickBot="1" x14ac:dyDescent="0.25">
      <c r="A304" s="11">
        <f t="shared" si="38"/>
        <v>124</v>
      </c>
      <c r="B304" s="210"/>
      <c r="C304" s="46" t="s">
        <v>152</v>
      </c>
      <c r="D304" s="16">
        <v>2004</v>
      </c>
      <c r="E304" s="17"/>
      <c r="F304" s="18"/>
      <c r="G304" s="64">
        <f t="shared" si="39"/>
        <v>0</v>
      </c>
      <c r="H304" s="19">
        <f t="shared" si="36"/>
        <v>0</v>
      </c>
    </row>
    <row r="305" spans="1:8" ht="19.5" customHeight="1" thickBot="1" x14ac:dyDescent="0.25">
      <c r="A305" s="11">
        <f t="shared" si="38"/>
        <v>124</v>
      </c>
      <c r="B305" s="210"/>
      <c r="C305" s="15" t="s">
        <v>275</v>
      </c>
      <c r="D305" s="16">
        <v>2006</v>
      </c>
      <c r="E305" s="17"/>
      <c r="F305" s="18"/>
      <c r="G305" s="64">
        <f t="shared" si="39"/>
        <v>0</v>
      </c>
      <c r="H305" s="19">
        <f t="shared" si="36"/>
        <v>0</v>
      </c>
    </row>
    <row r="306" spans="1:8" ht="19.5" customHeight="1" thickBot="1" x14ac:dyDescent="0.25">
      <c r="A306" s="11">
        <f t="shared" si="38"/>
        <v>124</v>
      </c>
      <c r="B306" s="210"/>
      <c r="C306" s="89" t="s">
        <v>153</v>
      </c>
      <c r="D306" s="76"/>
      <c r="E306" s="75">
        <f>SUM(E302:E305)</f>
        <v>0</v>
      </c>
      <c r="F306" s="75">
        <f>SUM(F302:F305)</f>
        <v>0</v>
      </c>
      <c r="G306" s="150">
        <f t="shared" si="39"/>
        <v>0</v>
      </c>
      <c r="H306" s="82">
        <f t="shared" si="36"/>
        <v>0</v>
      </c>
    </row>
    <row r="307" spans="1:8" ht="19.5" customHeight="1" thickBot="1" x14ac:dyDescent="0.25">
      <c r="A307" s="11">
        <f t="shared" si="38"/>
        <v>124</v>
      </c>
      <c r="B307" s="210">
        <v>11</v>
      </c>
      <c r="C307" s="15" t="s">
        <v>212</v>
      </c>
      <c r="D307" s="16">
        <v>2004</v>
      </c>
      <c r="E307" s="17"/>
      <c r="F307" s="18"/>
      <c r="G307" s="64">
        <f t="shared" si="39"/>
        <v>0</v>
      </c>
      <c r="H307" s="19">
        <f t="shared" si="36"/>
        <v>0</v>
      </c>
    </row>
    <row r="308" spans="1:8" ht="27.75" customHeight="1" thickBot="1" x14ac:dyDescent="0.25">
      <c r="A308" s="11">
        <f t="shared" si="38"/>
        <v>124</v>
      </c>
      <c r="B308" s="210"/>
      <c r="C308" s="15" t="s">
        <v>276</v>
      </c>
      <c r="D308" s="16">
        <v>2016</v>
      </c>
      <c r="E308" s="17"/>
      <c r="F308" s="18"/>
      <c r="G308" s="64">
        <f t="shared" si="39"/>
        <v>0</v>
      </c>
      <c r="H308" s="19">
        <f t="shared" si="36"/>
        <v>0</v>
      </c>
    </row>
    <row r="309" spans="1:8" ht="19.5" customHeight="1" thickBot="1" x14ac:dyDescent="0.25">
      <c r="A309" s="11">
        <f t="shared" si="38"/>
        <v>124</v>
      </c>
      <c r="B309" s="210"/>
      <c r="C309" s="89" t="s">
        <v>78</v>
      </c>
      <c r="D309" s="76"/>
      <c r="E309" s="75">
        <f>SUM(E307:E308)</f>
        <v>0</v>
      </c>
      <c r="F309" s="75">
        <f>SUM(F307:F308)</f>
        <v>0</v>
      </c>
      <c r="G309" s="150">
        <f t="shared" si="39"/>
        <v>0</v>
      </c>
      <c r="H309" s="82">
        <f t="shared" si="36"/>
        <v>0</v>
      </c>
    </row>
    <row r="310" spans="1:8" ht="19.5" customHeight="1" thickBot="1" x14ac:dyDescent="0.25">
      <c r="A310" s="11">
        <f t="shared" si="38"/>
        <v>124</v>
      </c>
      <c r="B310" s="207">
        <v>12</v>
      </c>
      <c r="C310" s="15" t="s">
        <v>154</v>
      </c>
      <c r="D310" s="16">
        <v>2000</v>
      </c>
      <c r="E310" s="17"/>
      <c r="F310" s="18"/>
      <c r="G310" s="64">
        <f t="shared" si="39"/>
        <v>0</v>
      </c>
      <c r="H310" s="19">
        <f t="shared" si="36"/>
        <v>0</v>
      </c>
    </row>
    <row r="311" spans="1:8" ht="19.5" customHeight="1" thickBot="1" x14ac:dyDescent="0.25">
      <c r="A311" s="11">
        <f t="shared" si="38"/>
        <v>124</v>
      </c>
      <c r="B311" s="208"/>
      <c r="C311" s="15" t="s">
        <v>155</v>
      </c>
      <c r="D311" s="16">
        <v>2002</v>
      </c>
      <c r="E311" s="17"/>
      <c r="F311" s="18"/>
      <c r="G311" s="64">
        <f t="shared" si="39"/>
        <v>0</v>
      </c>
      <c r="H311" s="19">
        <f t="shared" si="36"/>
        <v>0</v>
      </c>
    </row>
    <row r="312" spans="1:8" ht="27.75" customHeight="1" thickBot="1" x14ac:dyDescent="0.25">
      <c r="A312" s="11">
        <f t="shared" si="38"/>
        <v>124</v>
      </c>
      <c r="B312" s="208"/>
      <c r="C312" s="15" t="s">
        <v>277</v>
      </c>
      <c r="D312" s="16">
        <v>2004</v>
      </c>
      <c r="E312" s="17"/>
      <c r="F312" s="18"/>
      <c r="G312" s="64">
        <f t="shared" si="39"/>
        <v>0</v>
      </c>
      <c r="H312" s="19">
        <f t="shared" si="36"/>
        <v>0</v>
      </c>
    </row>
    <row r="313" spans="1:8" ht="19.5" customHeight="1" thickBot="1" x14ac:dyDescent="0.25">
      <c r="A313" s="11">
        <f t="shared" si="38"/>
        <v>124</v>
      </c>
      <c r="B313" s="209"/>
      <c r="C313" s="89" t="s">
        <v>156</v>
      </c>
      <c r="D313" s="76"/>
      <c r="E313" s="75">
        <f>SUM(E310:E312)</f>
        <v>0</v>
      </c>
      <c r="F313" s="75">
        <f>SUM(F310:F312)</f>
        <v>0</v>
      </c>
      <c r="G313" s="150">
        <f t="shared" si="39"/>
        <v>0</v>
      </c>
      <c r="H313" s="82">
        <f t="shared" si="36"/>
        <v>0</v>
      </c>
    </row>
    <row r="314" spans="1:8" ht="19.5" customHeight="1" thickBot="1" x14ac:dyDescent="0.25">
      <c r="A314" s="11">
        <f t="shared" si="38"/>
        <v>124</v>
      </c>
      <c r="B314" s="210">
        <v>13</v>
      </c>
      <c r="C314" s="15" t="s">
        <v>157</v>
      </c>
      <c r="D314" s="16">
        <v>2012</v>
      </c>
      <c r="E314" s="17">
        <v>70</v>
      </c>
      <c r="F314" s="18">
        <v>70</v>
      </c>
      <c r="G314" s="64">
        <f t="shared" si="39"/>
        <v>0.56451612903225812</v>
      </c>
      <c r="H314" s="19">
        <f t="shared" si="36"/>
        <v>1</v>
      </c>
    </row>
    <row r="315" spans="1:8" ht="18" customHeight="1" thickBot="1" x14ac:dyDescent="0.25">
      <c r="A315" s="11">
        <f t="shared" si="38"/>
        <v>124</v>
      </c>
      <c r="B315" s="210"/>
      <c r="C315" s="194" t="s">
        <v>214</v>
      </c>
      <c r="D315" s="16">
        <v>1997</v>
      </c>
      <c r="E315" s="17"/>
      <c r="F315" s="18"/>
      <c r="G315" s="64">
        <f t="shared" si="39"/>
        <v>0</v>
      </c>
      <c r="H315" s="19">
        <f t="shared" si="36"/>
        <v>0</v>
      </c>
    </row>
    <row r="316" spans="1:8" ht="19.5" customHeight="1" thickBot="1" x14ac:dyDescent="0.25">
      <c r="A316" s="11">
        <f t="shared" si="38"/>
        <v>124</v>
      </c>
      <c r="B316" s="210"/>
      <c r="C316" s="89" t="s">
        <v>158</v>
      </c>
      <c r="D316" s="76"/>
      <c r="E316" s="75">
        <f>SUM(E314:E315)</f>
        <v>70</v>
      </c>
      <c r="F316" s="75">
        <f>SUM(F314:F315)</f>
        <v>70</v>
      </c>
      <c r="G316" s="150">
        <f t="shared" si="39"/>
        <v>0.56451612903225812</v>
      </c>
      <c r="H316" s="82">
        <f t="shared" si="36"/>
        <v>1</v>
      </c>
    </row>
    <row r="317" spans="1:8" ht="19.5" customHeight="1" thickBot="1" x14ac:dyDescent="0.25">
      <c r="A317" s="11">
        <f t="shared" si="38"/>
        <v>124</v>
      </c>
      <c r="B317" s="192">
        <v>14</v>
      </c>
      <c r="C317" s="89" t="s">
        <v>176</v>
      </c>
      <c r="D317" s="16">
        <v>2004</v>
      </c>
      <c r="E317" s="24"/>
      <c r="F317" s="22"/>
      <c r="G317" s="150">
        <f t="shared" si="39"/>
        <v>0</v>
      </c>
      <c r="H317" s="82">
        <f t="shared" si="36"/>
        <v>0</v>
      </c>
    </row>
    <row r="318" spans="1:8" ht="19.5" customHeight="1" thickBot="1" x14ac:dyDescent="0.25">
      <c r="A318" s="80">
        <f t="shared" si="38"/>
        <v>124</v>
      </c>
      <c r="B318" s="93"/>
      <c r="C318" s="78" t="s">
        <v>159</v>
      </c>
      <c r="D318" s="76"/>
      <c r="E318" s="80">
        <f>SUM(E280,E281,E282,E283,E287,E291,E294,E297,E301,E306,E309,E313,E316,E317)</f>
        <v>250</v>
      </c>
      <c r="F318" s="80">
        <f>SUM(F280,F281,F282,F283,F287,F291,F294,F297,F301,F306,F309,F313,F316,F317)</f>
        <v>170</v>
      </c>
      <c r="G318" s="112">
        <f>SUM(G280+G281+G282+G283+G287+G291+G294+G297+G301+G306+G309+G313+G316+G317)/14</f>
        <v>0.14400921658986174</v>
      </c>
      <c r="H318" s="81">
        <f t="shared" si="36"/>
        <v>0.68</v>
      </c>
    </row>
    <row r="319" spans="1:8" ht="19.5" customHeight="1" thickBot="1" x14ac:dyDescent="0.25">
      <c r="A319" s="24">
        <v>50</v>
      </c>
      <c r="B319" s="14"/>
      <c r="C319" s="10" t="s">
        <v>278</v>
      </c>
      <c r="D319" s="16"/>
      <c r="E319" s="20"/>
      <c r="F319" s="25"/>
      <c r="G319" s="64"/>
      <c r="H319" s="19"/>
    </row>
    <row r="320" spans="1:8" ht="19.5" customHeight="1" thickBot="1" x14ac:dyDescent="0.25">
      <c r="A320" s="11">
        <f t="shared" si="38"/>
        <v>50</v>
      </c>
      <c r="B320" s="210">
        <v>1</v>
      </c>
      <c r="C320" s="15" t="s">
        <v>279</v>
      </c>
      <c r="D320" s="16">
        <v>2003</v>
      </c>
      <c r="E320" s="17"/>
      <c r="F320" s="18"/>
      <c r="G320" s="64">
        <f>IF(NOT(TRUNC(A320)=A320),"Ошибка в наборе",MIN(E320/A320,1))</f>
        <v>0</v>
      </c>
      <c r="H320" s="19">
        <f t="shared" ref="H320:H372" si="41">IF(ISERR(F320/E320),0,IF(ABS(F320)&gt;ABS(E320),"проверь поле F",MIN(ABS(F320/E320),1)))</f>
        <v>0</v>
      </c>
    </row>
    <row r="321" spans="1:8" ht="19.5" customHeight="1" thickBot="1" x14ac:dyDescent="0.25">
      <c r="A321" s="11">
        <f t="shared" si="38"/>
        <v>50</v>
      </c>
      <c r="B321" s="210"/>
      <c r="C321" s="15" t="s">
        <v>250</v>
      </c>
      <c r="D321" s="16">
        <v>2016</v>
      </c>
      <c r="E321" s="17"/>
      <c r="F321" s="18"/>
      <c r="G321" s="64">
        <f t="shared" ref="G321:G369" si="42">IF(NOT(TRUNC(A321)=A321),"Ошибка в наборе",MIN(E321/A321,1))</f>
        <v>0</v>
      </c>
      <c r="H321" s="19">
        <f t="shared" ref="H321" si="43">IF(ISERR(F321/E321),0,IF(ABS(F321)&gt;ABS(E321),"проверь поле F",MIN(ABS(F321/E321),1)))</f>
        <v>0</v>
      </c>
    </row>
    <row r="322" spans="1:8" ht="19.5" customHeight="1" thickBot="1" x14ac:dyDescent="0.25">
      <c r="A322" s="11">
        <f>A320</f>
        <v>50</v>
      </c>
      <c r="B322" s="210"/>
      <c r="C322" s="15" t="s">
        <v>141</v>
      </c>
      <c r="D322" s="16">
        <v>2006</v>
      </c>
      <c r="E322" s="17"/>
      <c r="F322" s="18"/>
      <c r="G322" s="64">
        <f t="shared" si="42"/>
        <v>0</v>
      </c>
      <c r="H322" s="19">
        <f t="shared" si="41"/>
        <v>0</v>
      </c>
    </row>
    <row r="323" spans="1:8" ht="19.5" customHeight="1" thickBot="1" x14ac:dyDescent="0.25">
      <c r="A323" s="11">
        <f t="shared" si="38"/>
        <v>50</v>
      </c>
      <c r="B323" s="210"/>
      <c r="C323" s="94" t="s">
        <v>15</v>
      </c>
      <c r="D323" s="85"/>
      <c r="E323" s="75">
        <f>SUM(E320:E322)</f>
        <v>0</v>
      </c>
      <c r="F323" s="75">
        <f>SUM(F320:F322)</f>
        <v>0</v>
      </c>
      <c r="G323" s="150">
        <f t="shared" si="42"/>
        <v>0</v>
      </c>
      <c r="H323" s="82">
        <f t="shared" si="41"/>
        <v>0</v>
      </c>
    </row>
    <row r="324" spans="1:8" ht="19.5" customHeight="1" thickBot="1" x14ac:dyDescent="0.25">
      <c r="A324" s="11">
        <f t="shared" si="38"/>
        <v>50</v>
      </c>
      <c r="B324" s="210">
        <v>2</v>
      </c>
      <c r="C324" s="15" t="s">
        <v>280</v>
      </c>
      <c r="D324" s="16">
        <v>1997</v>
      </c>
      <c r="E324" s="17"/>
      <c r="F324" s="18"/>
      <c r="G324" s="64">
        <f t="shared" si="42"/>
        <v>0</v>
      </c>
      <c r="H324" s="19">
        <f t="shared" si="41"/>
        <v>0</v>
      </c>
    </row>
    <row r="325" spans="1:8" ht="19.5" customHeight="1" thickBot="1" x14ac:dyDescent="0.25">
      <c r="A325" s="11">
        <f t="shared" si="38"/>
        <v>50</v>
      </c>
      <c r="B325" s="210"/>
      <c r="C325" s="15" t="s">
        <v>281</v>
      </c>
      <c r="D325" s="16">
        <v>1997</v>
      </c>
      <c r="E325" s="17"/>
      <c r="F325" s="18"/>
      <c r="G325" s="64">
        <f t="shared" si="42"/>
        <v>0</v>
      </c>
      <c r="H325" s="19">
        <f t="shared" si="41"/>
        <v>0</v>
      </c>
    </row>
    <row r="326" spans="1:8" ht="19.5" customHeight="1" thickBot="1" x14ac:dyDescent="0.25">
      <c r="A326" s="11">
        <f t="shared" si="38"/>
        <v>50</v>
      </c>
      <c r="B326" s="210"/>
      <c r="C326" s="15" t="s">
        <v>282</v>
      </c>
      <c r="D326" s="16">
        <v>1993</v>
      </c>
      <c r="E326" s="17"/>
      <c r="F326" s="18"/>
      <c r="G326" s="64">
        <f t="shared" si="42"/>
        <v>0</v>
      </c>
      <c r="H326" s="19">
        <f t="shared" si="41"/>
        <v>0</v>
      </c>
    </row>
    <row r="327" spans="1:8" ht="19.5" customHeight="1" thickBot="1" x14ac:dyDescent="0.25">
      <c r="A327" s="11">
        <f t="shared" si="38"/>
        <v>50</v>
      </c>
      <c r="B327" s="210"/>
      <c r="C327" s="89" t="s">
        <v>160</v>
      </c>
      <c r="D327" s="76"/>
      <c r="E327" s="75">
        <f>SUM(E324:E326)</f>
        <v>0</v>
      </c>
      <c r="F327" s="75">
        <f>SUM(F324:F326)</f>
        <v>0</v>
      </c>
      <c r="G327" s="150">
        <f t="shared" si="42"/>
        <v>0</v>
      </c>
      <c r="H327" s="82">
        <f t="shared" si="41"/>
        <v>0</v>
      </c>
    </row>
    <row r="328" spans="1:8" ht="19.5" customHeight="1" thickBot="1" x14ac:dyDescent="0.25">
      <c r="A328" s="11">
        <f t="shared" si="38"/>
        <v>50</v>
      </c>
      <c r="B328" s="192">
        <v>3</v>
      </c>
      <c r="C328" s="89" t="s">
        <v>143</v>
      </c>
      <c r="D328" s="16">
        <v>2012</v>
      </c>
      <c r="E328" s="24">
        <v>50</v>
      </c>
      <c r="F328" s="24">
        <v>50</v>
      </c>
      <c r="G328" s="150">
        <f t="shared" si="42"/>
        <v>1</v>
      </c>
      <c r="H328" s="82">
        <f t="shared" si="41"/>
        <v>1</v>
      </c>
    </row>
    <row r="329" spans="1:8" ht="19.5" customHeight="1" thickBot="1" x14ac:dyDescent="0.25">
      <c r="A329" s="11">
        <f t="shared" si="38"/>
        <v>50</v>
      </c>
      <c r="B329" s="45">
        <v>4</v>
      </c>
      <c r="C329" s="91" t="s">
        <v>215</v>
      </c>
      <c r="D329" s="16">
        <v>2013</v>
      </c>
      <c r="E329" s="24">
        <v>50</v>
      </c>
      <c r="F329" s="24">
        <v>50</v>
      </c>
      <c r="G329" s="150">
        <f t="shared" si="42"/>
        <v>1</v>
      </c>
      <c r="H329" s="82">
        <f t="shared" si="41"/>
        <v>1</v>
      </c>
    </row>
    <row r="330" spans="1:8" ht="19.5" customHeight="1" thickBot="1" x14ac:dyDescent="0.25">
      <c r="A330" s="11">
        <f t="shared" si="38"/>
        <v>50</v>
      </c>
      <c r="B330" s="210">
        <v>5</v>
      </c>
      <c r="C330" s="15" t="s">
        <v>161</v>
      </c>
      <c r="D330" s="20">
        <v>2002</v>
      </c>
      <c r="E330" s="17"/>
      <c r="F330" s="18"/>
      <c r="G330" s="64">
        <f t="shared" si="42"/>
        <v>0</v>
      </c>
      <c r="H330" s="19">
        <f t="shared" si="41"/>
        <v>0</v>
      </c>
    </row>
    <row r="331" spans="1:8" ht="19.5" customHeight="1" thickBot="1" x14ac:dyDescent="0.25">
      <c r="A331" s="11">
        <f t="shared" si="38"/>
        <v>50</v>
      </c>
      <c r="B331" s="210"/>
      <c r="C331" s="15" t="s">
        <v>85</v>
      </c>
      <c r="D331" s="25">
        <v>2012</v>
      </c>
      <c r="E331" s="17">
        <v>50</v>
      </c>
      <c r="F331" s="18">
        <v>0</v>
      </c>
      <c r="G331" s="64">
        <f t="shared" si="42"/>
        <v>1</v>
      </c>
      <c r="H331" s="19">
        <f t="shared" si="41"/>
        <v>0</v>
      </c>
    </row>
    <row r="332" spans="1:8" ht="19.5" customHeight="1" thickBot="1" x14ac:dyDescent="0.25">
      <c r="A332" s="11">
        <f t="shared" si="38"/>
        <v>50</v>
      </c>
      <c r="B332" s="210"/>
      <c r="C332" s="15" t="s">
        <v>162</v>
      </c>
      <c r="D332" s="16">
        <v>2003</v>
      </c>
      <c r="E332" s="17"/>
      <c r="F332" s="18"/>
      <c r="G332" s="64">
        <f t="shared" si="42"/>
        <v>0</v>
      </c>
      <c r="H332" s="19">
        <f t="shared" si="41"/>
        <v>0</v>
      </c>
    </row>
    <row r="333" spans="1:8" ht="19.5" customHeight="1" thickBot="1" x14ac:dyDescent="0.25">
      <c r="A333" s="11">
        <f t="shared" ref="A333:A370" si="44">A332</f>
        <v>50</v>
      </c>
      <c r="B333" s="210"/>
      <c r="C333" s="89" t="s">
        <v>236</v>
      </c>
      <c r="D333" s="76"/>
      <c r="E333" s="75">
        <f>SUM(E330:E332)</f>
        <v>50</v>
      </c>
      <c r="F333" s="75">
        <f>SUM(F330:F332)</f>
        <v>0</v>
      </c>
      <c r="G333" s="150">
        <f t="shared" si="42"/>
        <v>1</v>
      </c>
      <c r="H333" s="82">
        <f t="shared" si="41"/>
        <v>0</v>
      </c>
    </row>
    <row r="334" spans="1:8" ht="21" customHeight="1" thickBot="1" x14ac:dyDescent="0.25">
      <c r="A334" s="11">
        <f t="shared" si="44"/>
        <v>50</v>
      </c>
      <c r="B334" s="210">
        <v>6</v>
      </c>
      <c r="C334" s="15" t="s">
        <v>283</v>
      </c>
      <c r="D334" s="16" t="s">
        <v>227</v>
      </c>
      <c r="E334" s="17"/>
      <c r="F334" s="18"/>
      <c r="G334" s="64">
        <f t="shared" si="42"/>
        <v>0</v>
      </c>
      <c r="H334" s="19">
        <f t="shared" si="41"/>
        <v>0</v>
      </c>
    </row>
    <row r="335" spans="1:8" ht="19.5" customHeight="1" thickBot="1" x14ac:dyDescent="0.25">
      <c r="A335" s="11">
        <f t="shared" si="44"/>
        <v>50</v>
      </c>
      <c r="B335" s="210"/>
      <c r="C335" s="15" t="s">
        <v>216</v>
      </c>
      <c r="D335" s="16">
        <v>2015</v>
      </c>
      <c r="E335" s="17"/>
      <c r="F335" s="18"/>
      <c r="G335" s="64">
        <f t="shared" si="42"/>
        <v>0</v>
      </c>
      <c r="H335" s="19">
        <f t="shared" si="41"/>
        <v>0</v>
      </c>
    </row>
    <row r="336" spans="1:8" ht="42" customHeight="1" thickBot="1" x14ac:dyDescent="0.25">
      <c r="A336" s="11">
        <f t="shared" si="44"/>
        <v>50</v>
      </c>
      <c r="B336" s="210"/>
      <c r="C336" s="15" t="s">
        <v>284</v>
      </c>
      <c r="D336" s="16">
        <v>2016</v>
      </c>
      <c r="E336" s="17"/>
      <c r="F336" s="18"/>
      <c r="G336" s="64">
        <f t="shared" si="42"/>
        <v>0</v>
      </c>
      <c r="H336" s="19">
        <f t="shared" ref="H336:H337" si="45">IF(ISERR(F336/E336),0,IF(ABS(F336)&gt;ABS(E336),"проверь поле F",MIN(ABS(F336/E336),1)))</f>
        <v>0</v>
      </c>
    </row>
    <row r="337" spans="1:8" ht="42" customHeight="1" thickBot="1" x14ac:dyDescent="0.25">
      <c r="A337" s="11">
        <f t="shared" si="44"/>
        <v>50</v>
      </c>
      <c r="B337" s="210"/>
      <c r="C337" s="15" t="s">
        <v>285</v>
      </c>
      <c r="D337" s="16">
        <v>2016</v>
      </c>
      <c r="E337" s="17"/>
      <c r="F337" s="18"/>
      <c r="G337" s="64">
        <f t="shared" si="42"/>
        <v>0</v>
      </c>
      <c r="H337" s="19">
        <f t="shared" si="45"/>
        <v>0</v>
      </c>
    </row>
    <row r="338" spans="1:8" ht="18" customHeight="1" thickBot="1" x14ac:dyDescent="0.25">
      <c r="A338" s="11">
        <f>A335</f>
        <v>50</v>
      </c>
      <c r="B338" s="210"/>
      <c r="C338" s="55" t="s">
        <v>226</v>
      </c>
      <c r="D338" s="16" t="s">
        <v>228</v>
      </c>
      <c r="E338" s="17"/>
      <c r="F338" s="18"/>
      <c r="G338" s="64">
        <f t="shared" si="42"/>
        <v>0</v>
      </c>
      <c r="H338" s="19">
        <f t="shared" si="41"/>
        <v>0</v>
      </c>
    </row>
    <row r="339" spans="1:8" ht="19.5" customHeight="1" thickBot="1" x14ac:dyDescent="0.25">
      <c r="A339" s="11">
        <f t="shared" si="44"/>
        <v>50</v>
      </c>
      <c r="B339" s="210"/>
      <c r="C339" s="89" t="s">
        <v>163</v>
      </c>
      <c r="D339" s="76"/>
      <c r="E339" s="75">
        <f>SUM(E334:E338)</f>
        <v>0</v>
      </c>
      <c r="F339" s="75">
        <f>SUM(F334:F338)</f>
        <v>0</v>
      </c>
      <c r="G339" s="150">
        <f t="shared" si="42"/>
        <v>0</v>
      </c>
      <c r="H339" s="82">
        <f t="shared" si="41"/>
        <v>0</v>
      </c>
    </row>
    <row r="340" spans="1:8" ht="19.5" customHeight="1" thickBot="1" x14ac:dyDescent="0.25">
      <c r="A340" s="11">
        <f t="shared" si="44"/>
        <v>50</v>
      </c>
      <c r="B340" s="210">
        <v>7</v>
      </c>
      <c r="C340" s="15" t="s">
        <v>217</v>
      </c>
      <c r="D340" s="16">
        <v>2004</v>
      </c>
      <c r="E340" s="17"/>
      <c r="F340" s="18"/>
      <c r="G340" s="64">
        <f t="shared" si="42"/>
        <v>0</v>
      </c>
      <c r="H340" s="19">
        <f t="shared" si="41"/>
        <v>0</v>
      </c>
    </row>
    <row r="341" spans="1:8" ht="19.5" customHeight="1" thickBot="1" x14ac:dyDescent="0.25">
      <c r="A341" s="11">
        <f t="shared" si="44"/>
        <v>50</v>
      </c>
      <c r="B341" s="210"/>
      <c r="C341" s="15" t="s">
        <v>220</v>
      </c>
      <c r="D341" s="16">
        <v>2010</v>
      </c>
      <c r="E341" s="17"/>
      <c r="F341" s="18"/>
      <c r="G341" s="64">
        <f t="shared" si="42"/>
        <v>0</v>
      </c>
      <c r="H341" s="19">
        <f t="shared" si="41"/>
        <v>0</v>
      </c>
    </row>
    <row r="342" spans="1:8" ht="19.5" customHeight="1" thickBot="1" x14ac:dyDescent="0.25">
      <c r="A342" s="11">
        <f t="shared" si="44"/>
        <v>50</v>
      </c>
      <c r="B342" s="210"/>
      <c r="C342" s="15" t="s">
        <v>164</v>
      </c>
      <c r="D342" s="16">
        <v>2006</v>
      </c>
      <c r="E342" s="17"/>
      <c r="F342" s="18"/>
      <c r="G342" s="64">
        <f t="shared" si="42"/>
        <v>0</v>
      </c>
      <c r="H342" s="19">
        <f t="shared" si="41"/>
        <v>0</v>
      </c>
    </row>
    <row r="343" spans="1:8" ht="19.5" customHeight="1" thickBot="1" x14ac:dyDescent="0.25">
      <c r="A343" s="11">
        <f t="shared" si="44"/>
        <v>50</v>
      </c>
      <c r="B343" s="210"/>
      <c r="C343" s="89" t="s">
        <v>113</v>
      </c>
      <c r="D343" s="76"/>
      <c r="E343" s="75">
        <f>SUM(E340:E342)</f>
        <v>0</v>
      </c>
      <c r="F343" s="75">
        <f>SUM(F340:F342)</f>
        <v>0</v>
      </c>
      <c r="G343" s="150">
        <f t="shared" si="42"/>
        <v>0</v>
      </c>
      <c r="H343" s="82">
        <f t="shared" si="41"/>
        <v>0</v>
      </c>
    </row>
    <row r="344" spans="1:8" ht="19.5" customHeight="1" thickBot="1" x14ac:dyDescent="0.25">
      <c r="A344" s="11">
        <f t="shared" si="44"/>
        <v>50</v>
      </c>
      <c r="B344" s="210">
        <v>8</v>
      </c>
      <c r="C344" s="15" t="s">
        <v>165</v>
      </c>
      <c r="D344" s="20">
        <v>2002</v>
      </c>
      <c r="E344" s="17"/>
      <c r="F344" s="18"/>
      <c r="G344" s="64">
        <f t="shared" si="42"/>
        <v>0</v>
      </c>
      <c r="H344" s="19">
        <f t="shared" si="41"/>
        <v>0</v>
      </c>
    </row>
    <row r="345" spans="1:8" ht="19.5" customHeight="1" thickBot="1" x14ac:dyDescent="0.25">
      <c r="A345" s="11">
        <f t="shared" si="44"/>
        <v>50</v>
      </c>
      <c r="B345" s="210"/>
      <c r="C345" s="15" t="s">
        <v>218</v>
      </c>
      <c r="D345" s="20">
        <v>2016</v>
      </c>
      <c r="E345" s="17"/>
      <c r="F345" s="18"/>
      <c r="G345" s="64">
        <f t="shared" si="42"/>
        <v>0</v>
      </c>
      <c r="H345" s="19">
        <f t="shared" si="41"/>
        <v>0</v>
      </c>
    </row>
    <row r="346" spans="1:8" ht="19.5" customHeight="1" thickBot="1" x14ac:dyDescent="0.25">
      <c r="A346" s="11">
        <f t="shared" si="44"/>
        <v>50</v>
      </c>
      <c r="B346" s="210"/>
      <c r="C346" s="89" t="s">
        <v>91</v>
      </c>
      <c r="D346" s="74"/>
      <c r="E346" s="75">
        <f>SUM(E344:E345)</f>
        <v>0</v>
      </c>
      <c r="F346" s="75">
        <f>SUM(F344:F345)</f>
        <v>0</v>
      </c>
      <c r="G346" s="150">
        <f t="shared" si="42"/>
        <v>0</v>
      </c>
      <c r="H346" s="82">
        <f t="shared" si="41"/>
        <v>0</v>
      </c>
    </row>
    <row r="347" spans="1:8" ht="19.5" customHeight="1" thickBot="1" x14ac:dyDescent="0.25">
      <c r="A347" s="11">
        <f t="shared" si="44"/>
        <v>50</v>
      </c>
      <c r="B347" s="210">
        <v>9</v>
      </c>
      <c r="C347" s="15" t="s">
        <v>166</v>
      </c>
      <c r="D347" s="16">
        <v>2004</v>
      </c>
      <c r="E347" s="17"/>
      <c r="F347" s="18"/>
      <c r="G347" s="64">
        <f t="shared" si="42"/>
        <v>0</v>
      </c>
      <c r="H347" s="19">
        <f t="shared" si="41"/>
        <v>0</v>
      </c>
    </row>
    <row r="348" spans="1:8" ht="19.5" customHeight="1" thickBot="1" x14ac:dyDescent="0.25">
      <c r="A348" s="11">
        <f t="shared" si="44"/>
        <v>50</v>
      </c>
      <c r="B348" s="210"/>
      <c r="C348" s="46" t="s">
        <v>202</v>
      </c>
      <c r="D348" s="16">
        <v>2016</v>
      </c>
      <c r="E348" s="17"/>
      <c r="F348" s="18"/>
      <c r="G348" s="64">
        <f t="shared" si="42"/>
        <v>0</v>
      </c>
      <c r="H348" s="19">
        <f t="shared" si="41"/>
        <v>0</v>
      </c>
    </row>
    <row r="349" spans="1:8" ht="19.5" customHeight="1" thickBot="1" x14ac:dyDescent="0.25">
      <c r="A349" s="11">
        <f t="shared" si="44"/>
        <v>50</v>
      </c>
      <c r="B349" s="210"/>
      <c r="C349" s="89" t="s">
        <v>167</v>
      </c>
      <c r="D349" s="76"/>
      <c r="E349" s="75">
        <f>SUM(E347:E348)</f>
        <v>0</v>
      </c>
      <c r="F349" s="75">
        <f>SUM(F347:F348)</f>
        <v>0</v>
      </c>
      <c r="G349" s="150">
        <f t="shared" si="42"/>
        <v>0</v>
      </c>
      <c r="H349" s="82">
        <f t="shared" si="41"/>
        <v>0</v>
      </c>
    </row>
    <row r="350" spans="1:8" ht="30" customHeight="1" thickBot="1" x14ac:dyDescent="0.25">
      <c r="A350" s="11">
        <f t="shared" si="44"/>
        <v>50</v>
      </c>
      <c r="B350" s="210">
        <v>10</v>
      </c>
      <c r="C350" s="55" t="s">
        <v>211</v>
      </c>
      <c r="D350" s="16">
        <v>2016</v>
      </c>
      <c r="E350" s="17"/>
      <c r="F350" s="18"/>
      <c r="G350" s="64">
        <f t="shared" si="42"/>
        <v>0</v>
      </c>
      <c r="H350" s="19">
        <f t="shared" si="41"/>
        <v>0</v>
      </c>
    </row>
    <row r="351" spans="1:8" ht="19.5" customHeight="1" thickBot="1" x14ac:dyDescent="0.25">
      <c r="A351" s="11">
        <f t="shared" si="44"/>
        <v>50</v>
      </c>
      <c r="B351" s="210"/>
      <c r="C351" s="46" t="s">
        <v>210</v>
      </c>
      <c r="D351" s="16">
        <v>2016</v>
      </c>
      <c r="E351" s="17"/>
      <c r="F351" s="18"/>
      <c r="G351" s="64">
        <f t="shared" si="42"/>
        <v>0</v>
      </c>
      <c r="H351" s="19">
        <f t="shared" si="41"/>
        <v>0</v>
      </c>
    </row>
    <row r="352" spans="1:8" ht="19.5" customHeight="1" thickBot="1" x14ac:dyDescent="0.25">
      <c r="A352" s="11">
        <f t="shared" si="44"/>
        <v>50</v>
      </c>
      <c r="B352" s="210"/>
      <c r="C352" s="46" t="s">
        <v>286</v>
      </c>
      <c r="D352" s="16"/>
      <c r="E352" s="17"/>
      <c r="F352" s="18"/>
      <c r="G352" s="64">
        <f t="shared" si="42"/>
        <v>0</v>
      </c>
      <c r="H352" s="19">
        <f t="shared" ref="H352" si="46">IF(ISERR(F352/E352),0,IF(ABS(F352)&gt;ABS(E352),"проверь поле F",MIN(ABS(F352/E352),1)))</f>
        <v>0</v>
      </c>
    </row>
    <row r="353" spans="1:8" ht="19.5" customHeight="1" thickBot="1" x14ac:dyDescent="0.25">
      <c r="A353" s="11">
        <f>A351</f>
        <v>50</v>
      </c>
      <c r="B353" s="210"/>
      <c r="C353" s="15" t="s">
        <v>219</v>
      </c>
      <c r="D353" s="16">
        <v>2006</v>
      </c>
      <c r="E353" s="17"/>
      <c r="F353" s="18"/>
      <c r="G353" s="64">
        <f t="shared" si="42"/>
        <v>0</v>
      </c>
      <c r="H353" s="19">
        <f t="shared" si="41"/>
        <v>0</v>
      </c>
    </row>
    <row r="354" spans="1:8" ht="19.5" customHeight="1" thickBot="1" x14ac:dyDescent="0.25">
      <c r="A354" s="11">
        <f t="shared" si="44"/>
        <v>50</v>
      </c>
      <c r="B354" s="210"/>
      <c r="C354" s="94" t="s">
        <v>153</v>
      </c>
      <c r="D354" s="85"/>
      <c r="E354" s="75">
        <f>SUM(E350:E353)</f>
        <v>0</v>
      </c>
      <c r="F354" s="75">
        <f>SUM(F350:F353)</f>
        <v>0</v>
      </c>
      <c r="G354" s="150">
        <f t="shared" si="42"/>
        <v>0</v>
      </c>
      <c r="H354" s="82">
        <f t="shared" si="41"/>
        <v>0</v>
      </c>
    </row>
    <row r="355" spans="1:8" ht="29.25" customHeight="1" thickBot="1" x14ac:dyDescent="0.25">
      <c r="A355" s="11">
        <f t="shared" si="44"/>
        <v>50</v>
      </c>
      <c r="B355" s="210">
        <v>11</v>
      </c>
      <c r="C355" s="15" t="s">
        <v>276</v>
      </c>
      <c r="D355" s="16">
        <v>2016</v>
      </c>
      <c r="E355" s="17"/>
      <c r="F355" s="18"/>
      <c r="G355" s="64">
        <f t="shared" si="42"/>
        <v>0</v>
      </c>
      <c r="H355" s="19">
        <f t="shared" si="41"/>
        <v>0</v>
      </c>
    </row>
    <row r="356" spans="1:8" ht="19.5" customHeight="1" thickBot="1" x14ac:dyDescent="0.25">
      <c r="A356" s="11">
        <f t="shared" si="44"/>
        <v>50</v>
      </c>
      <c r="B356" s="210"/>
      <c r="C356" s="15" t="s">
        <v>168</v>
      </c>
      <c r="D356" s="16">
        <v>2002</v>
      </c>
      <c r="E356" s="17"/>
      <c r="F356" s="18"/>
      <c r="G356" s="64">
        <f t="shared" si="42"/>
        <v>0</v>
      </c>
      <c r="H356" s="19">
        <f t="shared" ref="H356" si="47">IF(ISERR(F356/E356),0,IF(ABS(F356)&gt;ABS(E356),"проверь поле F",MIN(ABS(F356/E356),1)))</f>
        <v>0</v>
      </c>
    </row>
    <row r="357" spans="1:8" ht="19.5" customHeight="1" thickBot="1" x14ac:dyDescent="0.25">
      <c r="A357" s="11">
        <f>A355</f>
        <v>50</v>
      </c>
      <c r="B357" s="210"/>
      <c r="C357" s="15" t="s">
        <v>288</v>
      </c>
      <c r="D357" s="16">
        <v>2004</v>
      </c>
      <c r="E357" s="17"/>
      <c r="F357" s="18"/>
      <c r="G357" s="64">
        <f t="shared" si="42"/>
        <v>0</v>
      </c>
      <c r="H357" s="19">
        <f t="shared" si="41"/>
        <v>0</v>
      </c>
    </row>
    <row r="358" spans="1:8" ht="19.5" customHeight="1" thickBot="1" x14ac:dyDescent="0.25">
      <c r="A358" s="11">
        <f t="shared" si="44"/>
        <v>50</v>
      </c>
      <c r="B358" s="210"/>
      <c r="C358" s="89" t="s">
        <v>169</v>
      </c>
      <c r="D358" s="76"/>
      <c r="E358" s="75">
        <f>SUM(E355:E357)</f>
        <v>0</v>
      </c>
      <c r="F358" s="75">
        <f>SUM(F355:F357)</f>
        <v>0</v>
      </c>
      <c r="G358" s="150">
        <f t="shared" si="42"/>
        <v>0</v>
      </c>
      <c r="H358" s="82">
        <f t="shared" si="41"/>
        <v>0</v>
      </c>
    </row>
    <row r="359" spans="1:8" ht="19.5" customHeight="1" thickBot="1" x14ac:dyDescent="0.25">
      <c r="A359" s="11">
        <f t="shared" si="44"/>
        <v>50</v>
      </c>
      <c r="B359" s="210">
        <v>12</v>
      </c>
      <c r="C359" s="194" t="s">
        <v>170</v>
      </c>
      <c r="D359" s="16">
        <v>1991</v>
      </c>
      <c r="E359" s="17"/>
      <c r="F359" s="18"/>
      <c r="G359" s="64">
        <f t="shared" si="42"/>
        <v>0</v>
      </c>
      <c r="H359" s="19">
        <f t="shared" si="41"/>
        <v>0</v>
      </c>
    </row>
    <row r="360" spans="1:8" ht="19.5" customHeight="1" thickBot="1" x14ac:dyDescent="0.25">
      <c r="A360" s="11">
        <f t="shared" si="44"/>
        <v>50</v>
      </c>
      <c r="B360" s="210"/>
      <c r="C360" s="15" t="s">
        <v>171</v>
      </c>
      <c r="D360" s="16">
        <v>2006</v>
      </c>
      <c r="E360" s="17"/>
      <c r="F360" s="18"/>
      <c r="G360" s="64">
        <f t="shared" si="42"/>
        <v>0</v>
      </c>
      <c r="H360" s="19">
        <f t="shared" si="41"/>
        <v>0</v>
      </c>
    </row>
    <row r="361" spans="1:8" ht="19.5" customHeight="1" thickBot="1" x14ac:dyDescent="0.25">
      <c r="A361" s="11">
        <f t="shared" si="44"/>
        <v>50</v>
      </c>
      <c r="B361" s="210"/>
      <c r="C361" s="89" t="s">
        <v>172</v>
      </c>
      <c r="D361" s="76"/>
      <c r="E361" s="75">
        <f>SUM(E359:E360)</f>
        <v>0</v>
      </c>
      <c r="F361" s="75">
        <f>SUM(F359:F360)</f>
        <v>0</v>
      </c>
      <c r="G361" s="150">
        <f t="shared" si="42"/>
        <v>0</v>
      </c>
      <c r="H361" s="82">
        <f t="shared" si="41"/>
        <v>0</v>
      </c>
    </row>
    <row r="362" spans="1:8" ht="19.5" customHeight="1" thickBot="1" x14ac:dyDescent="0.25">
      <c r="A362" s="11">
        <f t="shared" si="44"/>
        <v>50</v>
      </c>
      <c r="B362" s="210">
        <v>13</v>
      </c>
      <c r="C362" s="15" t="s">
        <v>173</v>
      </c>
      <c r="D362" s="16">
        <v>2012</v>
      </c>
      <c r="E362" s="17">
        <v>50</v>
      </c>
      <c r="F362" s="18">
        <v>50</v>
      </c>
      <c r="G362" s="64">
        <f t="shared" si="42"/>
        <v>1</v>
      </c>
      <c r="H362" s="19">
        <f t="shared" si="41"/>
        <v>1</v>
      </c>
    </row>
    <row r="363" spans="1:8" ht="19.5" customHeight="1" thickBot="1" x14ac:dyDescent="0.25">
      <c r="A363" s="11">
        <f t="shared" si="44"/>
        <v>50</v>
      </c>
      <c r="B363" s="210"/>
      <c r="C363" s="15" t="s">
        <v>174</v>
      </c>
      <c r="D363" s="16">
        <v>1997</v>
      </c>
      <c r="E363" s="17"/>
      <c r="F363" s="18"/>
      <c r="G363" s="64">
        <f t="shared" si="42"/>
        <v>0</v>
      </c>
      <c r="H363" s="19">
        <f t="shared" si="41"/>
        <v>0</v>
      </c>
    </row>
    <row r="364" spans="1:8" ht="26.25" customHeight="1" thickBot="1" x14ac:dyDescent="0.25">
      <c r="A364" s="11">
        <f t="shared" si="44"/>
        <v>50</v>
      </c>
      <c r="B364" s="210"/>
      <c r="C364" s="191" t="s">
        <v>292</v>
      </c>
      <c r="D364" s="16">
        <v>2004</v>
      </c>
      <c r="E364" s="17"/>
      <c r="F364" s="18"/>
      <c r="G364" s="64">
        <f t="shared" si="42"/>
        <v>0</v>
      </c>
      <c r="H364" s="19">
        <f t="shared" si="41"/>
        <v>0</v>
      </c>
    </row>
    <row r="365" spans="1:8" ht="19.5" customHeight="1" thickBot="1" x14ac:dyDescent="0.25">
      <c r="A365" s="11">
        <f t="shared" si="44"/>
        <v>50</v>
      </c>
      <c r="B365" s="210"/>
      <c r="C365" s="89" t="s">
        <v>75</v>
      </c>
      <c r="D365" s="76"/>
      <c r="E365" s="75">
        <f>SUM(E362:E364)</f>
        <v>50</v>
      </c>
      <c r="F365" s="75">
        <f>SUM(F362:F364)</f>
        <v>50</v>
      </c>
      <c r="G365" s="150">
        <f t="shared" si="42"/>
        <v>1</v>
      </c>
      <c r="H365" s="82">
        <f t="shared" si="41"/>
        <v>1</v>
      </c>
    </row>
    <row r="366" spans="1:8" ht="19.5" customHeight="1" thickBot="1" x14ac:dyDescent="0.25">
      <c r="A366" s="11">
        <f t="shared" si="44"/>
        <v>50</v>
      </c>
      <c r="B366" s="210">
        <v>14</v>
      </c>
      <c r="C366" s="194" t="s">
        <v>175</v>
      </c>
      <c r="D366" s="16">
        <v>2000</v>
      </c>
      <c r="E366" s="17"/>
      <c r="F366" s="18"/>
      <c r="G366" s="64">
        <f t="shared" si="42"/>
        <v>0</v>
      </c>
      <c r="H366" s="19">
        <f t="shared" si="41"/>
        <v>0</v>
      </c>
    </row>
    <row r="367" spans="1:8" ht="19.5" customHeight="1" thickBot="1" x14ac:dyDescent="0.25">
      <c r="A367" s="11">
        <f t="shared" si="44"/>
        <v>50</v>
      </c>
      <c r="B367" s="210"/>
      <c r="C367" s="48" t="s">
        <v>287</v>
      </c>
      <c r="D367" s="16">
        <v>2004</v>
      </c>
      <c r="E367" s="17"/>
      <c r="F367" s="18"/>
      <c r="G367" s="64">
        <f t="shared" si="42"/>
        <v>0</v>
      </c>
      <c r="H367" s="19">
        <f t="shared" si="41"/>
        <v>0</v>
      </c>
    </row>
    <row r="368" spans="1:8" ht="21.75" customHeight="1" thickBot="1" x14ac:dyDescent="0.25">
      <c r="A368" s="11">
        <f t="shared" si="44"/>
        <v>50</v>
      </c>
      <c r="B368" s="210"/>
      <c r="C368" s="94" t="s">
        <v>156</v>
      </c>
      <c r="D368" s="102"/>
      <c r="E368" s="75">
        <f>SUM(E366:E367)</f>
        <v>0</v>
      </c>
      <c r="F368" s="75">
        <f>SUM(F366:F367)</f>
        <v>0</v>
      </c>
      <c r="G368" s="150">
        <f t="shared" si="42"/>
        <v>0</v>
      </c>
      <c r="H368" s="82">
        <f t="shared" si="41"/>
        <v>0</v>
      </c>
    </row>
    <row r="369" spans="1:8" ht="20.25" customHeight="1" thickBot="1" x14ac:dyDescent="0.25">
      <c r="A369" s="11">
        <f t="shared" si="44"/>
        <v>50</v>
      </c>
      <c r="B369" s="192">
        <v>15</v>
      </c>
      <c r="C369" s="89" t="s">
        <v>176</v>
      </c>
      <c r="D369" s="25">
        <v>2004</v>
      </c>
      <c r="E369" s="24"/>
      <c r="F369" s="24"/>
      <c r="G369" s="150">
        <f t="shared" si="42"/>
        <v>0</v>
      </c>
      <c r="H369" s="82">
        <f t="shared" si="41"/>
        <v>0</v>
      </c>
    </row>
    <row r="370" spans="1:8" ht="19.5" customHeight="1" thickBot="1" x14ac:dyDescent="0.25">
      <c r="A370" s="80">
        <f t="shared" si="44"/>
        <v>50</v>
      </c>
      <c r="B370" s="77"/>
      <c r="C370" s="139" t="s">
        <v>177</v>
      </c>
      <c r="D370" s="90"/>
      <c r="E370" s="80">
        <f>SUM(E323,E327,E328,E329,E333,E339,E343,E346,E349,E354,E358,E361,E365,E368,E369)</f>
        <v>200</v>
      </c>
      <c r="F370" s="80">
        <f>SUM(F323,F327,F328,F329,F333,F339,F343,F346,F349,F354,F358,F361,F365,F368,F369)</f>
        <v>150</v>
      </c>
      <c r="G370" s="112">
        <f>SUM(G323+G327+G328+G329+G333+G339+G343+G346+G349+G354+G358+G361+G365+G368+G369)/15</f>
        <v>0.26666666666666666</v>
      </c>
      <c r="H370" s="81">
        <f t="shared" si="41"/>
        <v>0.75</v>
      </c>
    </row>
    <row r="371" spans="1:8" ht="19.5" customHeight="1" thickBot="1" x14ac:dyDescent="0.25">
      <c r="A371" s="115">
        <f>A318+A370</f>
        <v>174</v>
      </c>
      <c r="B371" s="118"/>
      <c r="C371" s="138" t="s">
        <v>178</v>
      </c>
      <c r="D371" s="119"/>
      <c r="E371" s="115">
        <f>SUM(E318,E370)</f>
        <v>450</v>
      </c>
      <c r="F371" s="115">
        <f>SUM(F318,F370)</f>
        <v>320</v>
      </c>
      <c r="G371" s="120">
        <f>(G318+G370)/2</f>
        <v>0.20533794162826419</v>
      </c>
      <c r="H371" s="117">
        <f t="shared" si="41"/>
        <v>0.71111111111111114</v>
      </c>
    </row>
    <row r="372" spans="1:8" ht="19.5" customHeight="1" thickBot="1" x14ac:dyDescent="0.25">
      <c r="A372" s="161">
        <f>A107+A275+A371</f>
        <v>1404</v>
      </c>
      <c r="B372" s="95"/>
      <c r="C372" s="140" t="s">
        <v>179</v>
      </c>
      <c r="D372" s="96"/>
      <c r="E372" s="97">
        <f>SUM(E107,E275,E371)</f>
        <v>8323</v>
      </c>
      <c r="F372" s="97">
        <f>SUM(F107,F275,F371)</f>
        <v>5871</v>
      </c>
      <c r="G372" s="124">
        <f>(G107+G275+G371)/3</f>
        <v>0.46070251881850188</v>
      </c>
      <c r="H372" s="98">
        <f t="shared" si="41"/>
        <v>0.70539468941487449</v>
      </c>
    </row>
    <row r="373" spans="1:8" ht="19.5" customHeight="1" thickBot="1" x14ac:dyDescent="0.25">
      <c r="A373" s="195"/>
      <c r="B373" s="14"/>
      <c r="C373" s="46"/>
      <c r="D373" s="14"/>
      <c r="E373" s="14"/>
      <c r="F373" s="14"/>
      <c r="G373" s="64"/>
      <c r="H373" s="19"/>
    </row>
    <row r="374" spans="1:8" ht="25.5" customHeight="1" thickBot="1" x14ac:dyDescent="0.25">
      <c r="A374" s="214" t="s">
        <v>180</v>
      </c>
      <c r="B374" s="214"/>
      <c r="C374" s="57" t="s">
        <v>181</v>
      </c>
      <c r="D374" s="14"/>
      <c r="E374" s="58"/>
      <c r="F374" s="58"/>
      <c r="G374" s="64"/>
      <c r="H374" s="19"/>
    </row>
    <row r="375" spans="1:8" ht="15.95" customHeight="1" thickBot="1" x14ac:dyDescent="0.25">
      <c r="A375" s="211">
        <f>A107</f>
        <v>612</v>
      </c>
      <c r="B375" s="211"/>
      <c r="C375" s="48" t="s">
        <v>182</v>
      </c>
      <c r="D375" s="14"/>
      <c r="E375" s="196">
        <f>E107</f>
        <v>3395</v>
      </c>
      <c r="F375" s="196">
        <f>F107</f>
        <v>2126</v>
      </c>
      <c r="G375" s="64">
        <f>G107</f>
        <v>0.63208970930322739</v>
      </c>
      <c r="H375" s="19">
        <f>H107</f>
        <v>0.62621502209131075</v>
      </c>
    </row>
    <row r="376" spans="1:8" ht="15.95" customHeight="1" thickBot="1" x14ac:dyDescent="0.25">
      <c r="A376" s="211">
        <f>A275</f>
        <v>618</v>
      </c>
      <c r="B376" s="211"/>
      <c r="C376" s="48" t="s">
        <v>183</v>
      </c>
      <c r="D376" s="14"/>
      <c r="E376" s="196">
        <f>E275</f>
        <v>4478</v>
      </c>
      <c r="F376" s="196">
        <f>F275</f>
        <v>3425</v>
      </c>
      <c r="G376" s="64">
        <f>G275</f>
        <v>0.54467990552401413</v>
      </c>
      <c r="H376" s="19">
        <f>H275</f>
        <v>0.76485037963376512</v>
      </c>
    </row>
    <row r="377" spans="1:8" ht="15.95" customHeight="1" thickBot="1" x14ac:dyDescent="0.25">
      <c r="A377" s="211">
        <f>A371</f>
        <v>174</v>
      </c>
      <c r="B377" s="211"/>
      <c r="C377" s="48" t="s">
        <v>184</v>
      </c>
      <c r="D377" s="14"/>
      <c r="E377" s="196">
        <f>E371</f>
        <v>450</v>
      </c>
      <c r="F377" s="196">
        <f>F371</f>
        <v>320</v>
      </c>
      <c r="G377" s="64">
        <f>G371</f>
        <v>0.20533794162826419</v>
      </c>
      <c r="H377" s="19">
        <f>H371</f>
        <v>0.71111111111111114</v>
      </c>
    </row>
    <row r="378" spans="1:8" ht="15.95" customHeight="1" thickBot="1" x14ac:dyDescent="0.25">
      <c r="A378" s="212">
        <f>SUM(A375:A377)</f>
        <v>1404</v>
      </c>
      <c r="B378" s="212"/>
      <c r="C378" s="141" t="s">
        <v>185</v>
      </c>
      <c r="D378" s="103"/>
      <c r="E378" s="59">
        <f>SUM(E375:E377)</f>
        <v>8323</v>
      </c>
      <c r="F378" s="59">
        <f>SUM(F375:F377)</f>
        <v>5871</v>
      </c>
      <c r="G378" s="64">
        <f>(G375+G376+G377)/3</f>
        <v>0.46070251881850188</v>
      </c>
      <c r="H378" s="56">
        <f t="shared" ref="H378" si="48">IF(ISERR(F378/E378),0,IF(ABS(F378)&gt;ABS(E378),"проверь поле F",MIN(ABS(F378/E378),1)))</f>
        <v>0.70539468941487449</v>
      </c>
    </row>
    <row r="379" spans="1:8" ht="19.5" customHeight="1" x14ac:dyDescent="0.2">
      <c r="A379" s="162"/>
      <c r="B379" s="9"/>
      <c r="C379" s="142"/>
      <c r="D379" s="9"/>
      <c r="E379" s="9"/>
      <c r="F379" s="9"/>
      <c r="G379" s="69"/>
      <c r="H379" s="60"/>
    </row>
    <row r="380" spans="1:8" ht="19.5" customHeight="1" x14ac:dyDescent="0.2">
      <c r="A380" s="162"/>
      <c r="B380" s="9"/>
      <c r="C380" s="142"/>
      <c r="D380" s="9"/>
      <c r="E380" s="9"/>
      <c r="F380" s="9"/>
      <c r="G380" s="69"/>
      <c r="H380" s="9"/>
    </row>
    <row r="381" spans="1:8" ht="19.5" customHeight="1" x14ac:dyDescent="0.2">
      <c r="A381" s="163" t="s">
        <v>186</v>
      </c>
      <c r="B381" s="61" t="s">
        <v>304</v>
      </c>
      <c r="C381" s="143"/>
      <c r="D381" s="61" t="s">
        <v>187</v>
      </c>
      <c r="E381" s="61"/>
      <c r="F381" s="61" t="s">
        <v>303</v>
      </c>
      <c r="G381" s="70"/>
    </row>
    <row r="382" spans="1:8" ht="19.5" customHeight="1" x14ac:dyDescent="0.2">
      <c r="C382" s="144" t="s">
        <v>188</v>
      </c>
      <c r="D382" s="1"/>
      <c r="E382" s="62"/>
      <c r="F382" s="62" t="s">
        <v>188</v>
      </c>
      <c r="G382" s="71"/>
      <c r="H382" s="62"/>
    </row>
    <row r="383" spans="1:8" ht="21.75" customHeight="1" x14ac:dyDescent="0.2">
      <c r="A383" s="213"/>
      <c r="B383" s="213"/>
      <c r="C383" s="145"/>
      <c r="D383" s="2"/>
      <c r="E383" s="5"/>
      <c r="F383" s="5"/>
      <c r="G383" s="72"/>
      <c r="H383" s="5"/>
    </row>
    <row r="384" spans="1:8" ht="28.5" customHeight="1" x14ac:dyDescent="0.2">
      <c r="A384" s="213"/>
      <c r="B384" s="213"/>
      <c r="C384" s="213"/>
      <c r="D384" s="213"/>
      <c r="E384" s="213"/>
      <c r="F384" s="213"/>
      <c r="G384" s="213"/>
      <c r="H384" s="213"/>
    </row>
    <row r="385" spans="1:7" ht="19.5" customHeight="1" x14ac:dyDescent="0.2">
      <c r="A385" s="134"/>
      <c r="B385" s="5"/>
      <c r="C385" s="143"/>
      <c r="D385" s="5"/>
      <c r="E385" s="5"/>
      <c r="F385" s="5"/>
    </row>
    <row r="386" spans="1:7" ht="19.5" customHeight="1" x14ac:dyDescent="0.2">
      <c r="A386" s="134"/>
      <c r="B386" s="5"/>
      <c r="C386" s="143"/>
      <c r="D386" s="5"/>
      <c r="E386" s="5"/>
      <c r="F386" s="5"/>
    </row>
    <row r="387" spans="1:7" ht="19.5" customHeight="1" x14ac:dyDescent="0.2">
      <c r="A387" s="134"/>
      <c r="B387" s="5"/>
      <c r="C387" s="143"/>
      <c r="D387" s="5"/>
      <c r="E387" s="5"/>
      <c r="F387" s="5"/>
    </row>
    <row r="388" spans="1:7" ht="19.5" customHeight="1" x14ac:dyDescent="0.2">
      <c r="A388" s="134"/>
      <c r="B388" s="5"/>
      <c r="C388" s="143"/>
      <c r="D388" s="5"/>
      <c r="E388" s="5"/>
      <c r="F388" s="5"/>
    </row>
    <row r="389" spans="1:7" ht="19.5" customHeight="1" x14ac:dyDescent="0.2">
      <c r="A389" s="165"/>
      <c r="B389" s="63"/>
      <c r="C389" s="146"/>
      <c r="D389" s="63"/>
      <c r="F389" s="63"/>
      <c r="G389" s="73"/>
    </row>
  </sheetData>
  <sheetProtection formatCells="0"/>
  <mergeCells count="99">
    <mergeCell ref="C76:C77"/>
    <mergeCell ref="B8:B12"/>
    <mergeCell ref="B14:B16"/>
    <mergeCell ref="B17:B20"/>
    <mergeCell ref="B39:B42"/>
    <mergeCell ref="B60:B62"/>
    <mergeCell ref="B25:B31"/>
    <mergeCell ref="C46:C47"/>
    <mergeCell ref="B49:B51"/>
    <mergeCell ref="B32:B37"/>
    <mergeCell ref="B55:B59"/>
    <mergeCell ref="B46:B48"/>
    <mergeCell ref="C63:C64"/>
    <mergeCell ref="B63:B65"/>
    <mergeCell ref="C49:C50"/>
    <mergeCell ref="A1:H2"/>
    <mergeCell ref="C8:C9"/>
    <mergeCell ref="B43:B45"/>
    <mergeCell ref="C14:C15"/>
    <mergeCell ref="C17:C18"/>
    <mergeCell ref="C35:C36"/>
    <mergeCell ref="C39:C40"/>
    <mergeCell ref="C25:C26"/>
    <mergeCell ref="C28:C29"/>
    <mergeCell ref="C32:C33"/>
    <mergeCell ref="B201:B203"/>
    <mergeCell ref="B177:B180"/>
    <mergeCell ref="B189:B192"/>
    <mergeCell ref="B193:B196"/>
    <mergeCell ref="B197:B200"/>
    <mergeCell ref="C79:C80"/>
    <mergeCell ref="B204:B206"/>
    <mergeCell ref="B76:B78"/>
    <mergeCell ref="B69:B71"/>
    <mergeCell ref="B72:B74"/>
    <mergeCell ref="B84:B88"/>
    <mergeCell ref="B89:B92"/>
    <mergeCell ref="B93:B95"/>
    <mergeCell ref="B96:B98"/>
    <mergeCell ref="B151:B154"/>
    <mergeCell ref="B100:B102"/>
    <mergeCell ref="B114:B116"/>
    <mergeCell ref="B128:B131"/>
    <mergeCell ref="B79:B81"/>
    <mergeCell ref="B133:B136"/>
    <mergeCell ref="B148:B150"/>
    <mergeCell ref="B172:B176"/>
    <mergeCell ref="A374:B374"/>
    <mergeCell ref="A375:B375"/>
    <mergeCell ref="B298:B301"/>
    <mergeCell ref="B256:B258"/>
    <mergeCell ref="B259:B262"/>
    <mergeCell ref="B264:B267"/>
    <mergeCell ref="B355:B358"/>
    <mergeCell ref="B359:B361"/>
    <mergeCell ref="B362:B365"/>
    <mergeCell ref="B366:B368"/>
    <mergeCell ref="B268:B272"/>
    <mergeCell ref="B277:B280"/>
    <mergeCell ref="B284:B287"/>
    <mergeCell ref="B288:B291"/>
    <mergeCell ref="B292:B294"/>
    <mergeCell ref="B295:B297"/>
    <mergeCell ref="B350:B354"/>
    <mergeCell ref="B302:B306"/>
    <mergeCell ref="B307:B309"/>
    <mergeCell ref="B314:B316"/>
    <mergeCell ref="B330:B333"/>
    <mergeCell ref="B334:B339"/>
    <mergeCell ref="B340:B343"/>
    <mergeCell ref="B344:B346"/>
    <mergeCell ref="B320:B323"/>
    <mergeCell ref="B324:B327"/>
    <mergeCell ref="A376:B376"/>
    <mergeCell ref="A377:B377"/>
    <mergeCell ref="A378:B378"/>
    <mergeCell ref="A383:B383"/>
    <mergeCell ref="A384:H384"/>
    <mergeCell ref="B252:B255"/>
    <mergeCell ref="B347:B349"/>
    <mergeCell ref="B144:B147"/>
    <mergeCell ref="B169:B171"/>
    <mergeCell ref="B310:B313"/>
    <mergeCell ref="B249:B251"/>
    <mergeCell ref="B207:B209"/>
    <mergeCell ref="B155:B158"/>
    <mergeCell ref="B159:B161"/>
    <mergeCell ref="B162:B165"/>
    <mergeCell ref="B166:B168"/>
    <mergeCell ref="B233:B237"/>
    <mergeCell ref="B238:B240"/>
    <mergeCell ref="B241:B244"/>
    <mergeCell ref="B245:B248"/>
    <mergeCell ref="B185:B188"/>
    <mergeCell ref="C230:C231"/>
    <mergeCell ref="B230:B232"/>
    <mergeCell ref="B210:B215"/>
    <mergeCell ref="B216:B221"/>
    <mergeCell ref="B222:B2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2017-10-30T10:32:28Z</dcterms:created>
  <dcterms:modified xsi:type="dcterms:W3CDTF">2019-01-10T15:11:10Z</dcterms:modified>
</cp:coreProperties>
</file>